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0"/>
  </bookViews>
  <sheets>
    <sheet name="Parabolic dish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<sst xmlns="http://schemas.openxmlformats.org/spreadsheetml/2006/main" count="23" uniqueCount="21">
  <si>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D =</t>
  </si>
  <si>
    <t xml:space="preserve">     C=</t>
  </si>
  <si>
    <t>F/D =</t>
  </si>
  <si>
    <t xml:space="preserve">       F=</t>
  </si>
  <si>
    <t xml:space="preserve">             a =</t>
  </si>
  <si>
    <t xml:space="preserve">        a </t>
  </si>
  <si>
    <t>m</t>
  </si>
  <si>
    <r>
      <t xml:space="preserve">l  </t>
    </r>
    <r>
      <rPr>
        <sz val="10"/>
        <rFont val="Symbol"/>
        <family val="1"/>
      </rPr>
      <t>[</t>
    </r>
    <r>
      <rPr>
        <sz val="10"/>
        <rFont val="Arial"/>
        <family val="2"/>
      </rPr>
      <t>m</t>
    </r>
    <r>
      <rPr>
        <sz val="10"/>
        <rFont val="Symbol"/>
        <family val="1"/>
      </rPr>
      <t>]</t>
    </r>
  </si>
  <si>
    <t>(http://www.vhfdx.ru/index.php?option=com_remository&amp;func=fileinfo&amp;filecatid=88)</t>
  </si>
  <si>
    <r>
      <t>by</t>
    </r>
    <r>
      <rPr>
        <b/>
        <sz val="10"/>
        <rFont val="Arial"/>
        <family val="2"/>
      </rPr>
      <t xml:space="preserve"> RA3WDK (2005)</t>
    </r>
  </si>
  <si>
    <t>Dish diameter   [m]</t>
  </si>
  <si>
    <t>Effectivity of illumination (typ.0,6)</t>
  </si>
  <si>
    <t>Frequency  [MHz]</t>
  </si>
  <si>
    <t>Dish area [m2]</t>
  </si>
  <si>
    <t>Beamwidth [deg]</t>
  </si>
  <si>
    <t>Focal point calculation:</t>
  </si>
  <si>
    <t>Data input with decimal comma, not decimal point!</t>
  </si>
  <si>
    <t>radiation beamwidth of feed</t>
  </si>
  <si>
    <t>Insert data into yellow fields only !</t>
  </si>
  <si>
    <t>Gain and beamwidth calculator of dish type antenna</t>
  </si>
  <si>
    <t>Antenna est. gain  [dBi]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</si>
</sst>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13">
    <font>
      <sz val="10"/>
      <name val="Arial Cyr"/>
      <family val="0"/>
    </font>
    <font>
      <sz val="10"/>
      <name val="Symbol"/>
      <family val="1"/>
    </font>
    <font>
      <sz val="14"/>
      <name val="Arial Cyr"/>
      <family val="0"/>
    </font>
    <font>
      <sz val="14"/>
      <name val="Symbol"/>
      <family val="1"/>
    </font>
    <font>
      <sz val="14"/>
      <color indexed="8"/>
      <name val="Arial Cyr"/>
      <family val="0"/>
    </font>
    <font>
      <sz val="14"/>
      <color indexed="53"/>
      <name val="Arial Cyr"/>
      <family val="0"/>
    </font>
    <font>
      <b/>
      <sz val="10"/>
      <name val="Arial"/>
      <family val="2"/>
    </font>
    <font>
      <sz val="16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color indexed="12"/>
      <name val="Arial Cyr"/>
      <family val="2"/>
    </font>
    <font>
      <sz val="10"/>
      <color indexed="8"/>
      <name val="Arial Cyr"/>
      <family val="2"/>
    </font>
    <font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/>
    </xf>
    <xf numFmtId="2" fontId="0" fillId="2" borderId="0" xfId="0" applyNumberFormat="1" applyFill="1" applyAlignment="1">
      <alignment horizontal="left"/>
    </xf>
    <xf numFmtId="0" fontId="2" fillId="2" borderId="0" xfId="0" applyFont="1" applyFill="1" applyAlignment="1">
      <alignment/>
    </xf>
    <xf numFmtId="0" fontId="0" fillId="5" borderId="0" xfId="0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4" borderId="1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2" fontId="0" fillId="3" borderId="3" xfId="0" applyNumberForma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2" fontId="0" fillId="5" borderId="0" xfId="0" applyNumberFormat="1" applyFill="1" applyAlignment="1">
      <alignment/>
    </xf>
    <xf numFmtId="0" fontId="2" fillId="2" borderId="0" xfId="0" applyFont="1" applyFill="1" applyAlignment="1">
      <alignment horizontal="right"/>
    </xf>
    <xf numFmtId="0" fontId="12" fillId="3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2" fontId="0" fillId="4" borderId="1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2" fontId="0" fillId="4" borderId="11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76200</xdr:rowOff>
    </xdr:from>
    <xdr:to>
      <xdr:col>8</xdr:col>
      <xdr:colOff>123825</xdr:colOff>
      <xdr:row>29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3648075" y="1028700"/>
          <a:ext cx="1609725" cy="4562475"/>
        </a:xfrm>
        <a:prstGeom prst="moon">
          <a:avLst>
            <a:gd name="adj" fmla="val -45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323850</xdr:colOff>
      <xdr:row>17</xdr:row>
      <xdr:rowOff>114300</xdr:rowOff>
    </xdr:from>
    <xdr:to>
      <xdr:col>8</xdr:col>
      <xdr:colOff>95250</xdr:colOff>
      <xdr:row>17</xdr:row>
      <xdr:rowOff>114300</xdr:rowOff>
    </xdr:to>
    <xdr:sp>
      <xdr:nvSpPr>
        <xdr:cNvPr id="2" name="Line 4"/>
        <xdr:cNvSpPr>
          <a:spLocks/>
        </xdr:cNvSpPr>
      </xdr:nvSpPr>
      <xdr:spPr>
        <a:xfrm>
          <a:off x="3810000" y="35337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314325</xdr:colOff>
      <xdr:row>16</xdr:row>
      <xdr:rowOff>152400</xdr:rowOff>
    </xdr:from>
    <xdr:to>
      <xdr:col>9</xdr:col>
      <xdr:colOff>400050</xdr:colOff>
      <xdr:row>16</xdr:row>
      <xdr:rowOff>152400</xdr:rowOff>
    </xdr:to>
    <xdr:sp>
      <xdr:nvSpPr>
        <xdr:cNvPr id="3" name="Line 5"/>
        <xdr:cNvSpPr>
          <a:spLocks/>
        </xdr:cNvSpPr>
      </xdr:nvSpPr>
      <xdr:spPr>
        <a:xfrm flipV="1">
          <a:off x="3800475" y="34099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95250</xdr:colOff>
      <xdr:row>4</xdr:row>
      <xdr:rowOff>123825</xdr:rowOff>
    </xdr:from>
    <xdr:to>
      <xdr:col>8</xdr:col>
      <xdr:colOff>95250</xdr:colOff>
      <xdr:row>29</xdr:row>
      <xdr:rowOff>47625</xdr:rowOff>
    </xdr:to>
    <xdr:sp>
      <xdr:nvSpPr>
        <xdr:cNvPr id="4" name="Line 6"/>
        <xdr:cNvSpPr>
          <a:spLocks/>
        </xdr:cNvSpPr>
      </xdr:nvSpPr>
      <xdr:spPr>
        <a:xfrm flipH="1" flipV="1">
          <a:off x="5229225" y="1076325"/>
          <a:ext cx="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390525</xdr:colOff>
      <xdr:row>16</xdr:row>
      <xdr:rowOff>28575</xdr:rowOff>
    </xdr:from>
    <xdr:to>
      <xdr:col>9</xdr:col>
      <xdr:colOff>514350</xdr:colOff>
      <xdr:row>17</xdr:row>
      <xdr:rowOff>114300</xdr:rowOff>
    </xdr:to>
    <xdr:sp>
      <xdr:nvSpPr>
        <xdr:cNvPr id="5" name="Rectangle 7"/>
        <xdr:cNvSpPr>
          <a:spLocks/>
        </xdr:cNvSpPr>
      </xdr:nvSpPr>
      <xdr:spPr>
        <a:xfrm>
          <a:off x="6038850" y="3286125"/>
          <a:ext cx="133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2</xdr:row>
      <xdr:rowOff>104775</xdr:rowOff>
    </xdr:from>
    <xdr:to>
      <xdr:col>4</xdr:col>
      <xdr:colOff>133350</xdr:colOff>
      <xdr:row>8</xdr:row>
      <xdr:rowOff>85725</xdr:rowOff>
    </xdr:to>
    <xdr:sp>
      <xdr:nvSpPr>
        <xdr:cNvPr id="6" name="Line 8"/>
        <xdr:cNvSpPr>
          <a:spLocks/>
        </xdr:cNvSpPr>
      </xdr:nvSpPr>
      <xdr:spPr>
        <a:xfrm>
          <a:off x="3371850" y="5715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428625</xdr:colOff>
      <xdr:row>15</xdr:row>
      <xdr:rowOff>66675</xdr:rowOff>
    </xdr:from>
    <xdr:to>
      <xdr:col>9</xdr:col>
      <xdr:colOff>190500</xdr:colOff>
      <xdr:row>18</xdr:row>
      <xdr:rowOff>200025</xdr:rowOff>
    </xdr:to>
    <xdr:sp>
      <xdr:nvSpPr>
        <xdr:cNvPr id="7" name="Arc 11"/>
        <xdr:cNvSpPr>
          <a:spLocks/>
        </xdr:cNvSpPr>
      </xdr:nvSpPr>
      <xdr:spPr>
        <a:xfrm flipH="1" flipV="1">
          <a:off x="5562600" y="3095625"/>
          <a:ext cx="276225" cy="695325"/>
        </a:xfrm>
        <a:prstGeom prst="arc">
          <a:avLst>
            <a:gd name="adj1" fmla="val -24140074"/>
            <a:gd name="adj2" fmla="val 24142060"/>
            <a:gd name="adj3" fmla="val 48291"/>
          </a:avLst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381000</xdr:colOff>
      <xdr:row>16</xdr:row>
      <xdr:rowOff>142875</xdr:rowOff>
    </xdr:from>
    <xdr:to>
      <xdr:col>9</xdr:col>
      <xdr:colOff>314325</xdr:colOff>
      <xdr:row>24</xdr:row>
      <xdr:rowOff>152400</xdr:rowOff>
    </xdr:to>
    <xdr:sp>
      <xdr:nvSpPr>
        <xdr:cNvPr id="8" name="Line 12"/>
        <xdr:cNvSpPr>
          <a:spLocks/>
        </xdr:cNvSpPr>
      </xdr:nvSpPr>
      <xdr:spPr>
        <a:xfrm flipH="1">
          <a:off x="5514975" y="3400425"/>
          <a:ext cx="4476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466725</xdr:colOff>
      <xdr:row>10</xdr:row>
      <xdr:rowOff>47625</xdr:rowOff>
    </xdr:from>
    <xdr:to>
      <xdr:col>9</xdr:col>
      <xdr:colOff>314325</xdr:colOff>
      <xdr:row>16</xdr:row>
      <xdr:rowOff>133350</xdr:rowOff>
    </xdr:to>
    <xdr:sp>
      <xdr:nvSpPr>
        <xdr:cNvPr id="9" name="Line 13"/>
        <xdr:cNvSpPr>
          <a:spLocks/>
        </xdr:cNvSpPr>
      </xdr:nvSpPr>
      <xdr:spPr>
        <a:xfrm flipH="1" flipV="1">
          <a:off x="5600700" y="2266950"/>
          <a:ext cx="361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B9" sqref="B9"/>
    </sheetView>
  </sheetViews>
  <sheetFormatPr defaultColWidth="9.00390625" defaultRowHeight="12.75"/>
  <cols>
    <col min="2" max="2" width="21.875" style="0" customWidth="1"/>
    <col min="3" max="3" width="7.75390625" style="0" customWidth="1"/>
    <col min="4" max="4" width="3.875" style="0" customWidth="1"/>
    <col min="5" max="5" width="3.25390625" style="0" customWidth="1"/>
    <col min="7" max="7" width="5.875" style="0" customWidth="1"/>
    <col min="8" max="9" width="6.75390625" style="0" customWidth="1"/>
    <col min="11" max="11" width="7.125" style="0" customWidth="1"/>
    <col min="12" max="12" width="5.125" style="0" customWidth="1"/>
  </cols>
  <sheetData>
    <row r="1" spans="1:17" ht="18">
      <c r="A1" s="1"/>
      <c r="B1" s="2" t="s">
        <v>19</v>
      </c>
      <c r="C1" s="2"/>
      <c r="D1" s="2"/>
      <c r="E1" s="8"/>
      <c r="F1" s="8"/>
      <c r="G1" s="8"/>
      <c r="H1" s="8"/>
      <c r="I1" s="3"/>
      <c r="J1" s="25" t="s">
        <v>9</v>
      </c>
      <c r="K1" s="3"/>
      <c r="L1" s="3"/>
      <c r="M1" s="8"/>
      <c r="N1" s="8"/>
      <c r="O1" s="8"/>
      <c r="P1" s="8"/>
      <c r="Q1" s="8"/>
    </row>
    <row r="2" spans="1:17" ht="18.75" thickBot="1">
      <c r="A2" s="2"/>
      <c r="B2" s="8"/>
      <c r="C2" s="8"/>
      <c r="D2" s="8"/>
      <c r="E2" s="8"/>
      <c r="F2" s="8"/>
      <c r="G2" s="8"/>
      <c r="H2" s="8"/>
      <c r="I2" s="8"/>
      <c r="J2" s="26" t="s">
        <v>8</v>
      </c>
      <c r="K2" s="8"/>
      <c r="L2" s="8"/>
      <c r="M2" s="8"/>
      <c r="N2" s="8"/>
      <c r="O2" s="8"/>
      <c r="P2" s="8"/>
      <c r="Q2" s="8"/>
    </row>
    <row r="3" spans="1:17" ht="18">
      <c r="A3" s="2"/>
      <c r="B3" s="6" t="s">
        <v>10</v>
      </c>
      <c r="C3" s="38">
        <v>1.6</v>
      </c>
      <c r="D3" s="3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0.25">
      <c r="A4" s="4"/>
      <c r="B4" s="31" t="s">
        <v>11</v>
      </c>
      <c r="C4" s="40">
        <v>0.6</v>
      </c>
      <c r="D4" s="41"/>
      <c r="E4" s="8"/>
      <c r="F4" s="8"/>
      <c r="G4" s="8"/>
      <c r="H4" s="8"/>
      <c r="I4" s="8"/>
      <c r="J4" s="20" t="s">
        <v>15</v>
      </c>
      <c r="K4" s="8"/>
      <c r="L4" s="8"/>
      <c r="M4" s="8"/>
      <c r="N4" s="8"/>
      <c r="O4" s="8"/>
      <c r="P4" s="8"/>
      <c r="Q4" s="8"/>
    </row>
    <row r="5" spans="1:17" ht="18.75" thickBot="1">
      <c r="A5" s="5"/>
      <c r="B5" s="6" t="s">
        <v>12</v>
      </c>
      <c r="C5" s="42">
        <v>1296</v>
      </c>
      <c r="D5" s="4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.75" thickBot="1">
      <c r="A6" s="3"/>
      <c r="B6" s="7" t="s">
        <v>7</v>
      </c>
      <c r="C6" s="44">
        <f>300/C5</f>
        <v>0.23148148148148148</v>
      </c>
      <c r="D6" s="4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8.75" thickBot="1">
      <c r="A7" s="3"/>
      <c r="B7" s="22" t="s">
        <v>13</v>
      </c>
      <c r="C7" s="33">
        <f>PI()*(C3/2)*(C3/2)</f>
        <v>2.0106192982974678</v>
      </c>
      <c r="D7" s="34"/>
      <c r="E7" s="8"/>
      <c r="F7" s="8"/>
      <c r="G7" s="8"/>
      <c r="H7" s="8"/>
      <c r="I7" s="18" t="s">
        <v>0</v>
      </c>
      <c r="J7" s="27">
        <v>1.6</v>
      </c>
      <c r="K7" s="8" t="s">
        <v>6</v>
      </c>
      <c r="L7" s="8"/>
      <c r="M7" s="8"/>
      <c r="N7" s="8"/>
      <c r="O7" s="8"/>
      <c r="P7" s="8"/>
      <c r="Q7" s="8"/>
    </row>
    <row r="8" spans="1:17" ht="12.75">
      <c r="A8" s="3"/>
      <c r="B8" s="23" t="s">
        <v>20</v>
      </c>
      <c r="C8" s="35">
        <f>ROUND(10*LOG10((4*PI()*C7/C6/C6)*C4),1)</f>
        <v>24.5</v>
      </c>
      <c r="D8" s="3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8">
      <c r="A9" s="5"/>
      <c r="B9" s="24" t="s">
        <v>14</v>
      </c>
      <c r="C9" s="37">
        <f>ROUND(SQRT(360*360/(4*PI()*C7/C6/C6)),1)</f>
        <v>16.6</v>
      </c>
      <c r="D9" s="3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3"/>
      <c r="B10" s="3"/>
      <c r="C10" s="3"/>
      <c r="D10" s="3"/>
      <c r="E10" s="10"/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3"/>
      <c r="B11" s="3" t="s">
        <v>18</v>
      </c>
      <c r="C11" s="3"/>
      <c r="D11" s="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3"/>
      <c r="B12" s="32" t="s">
        <v>16</v>
      </c>
      <c r="C12" s="3"/>
      <c r="D12" s="3"/>
      <c r="E12" s="12"/>
      <c r="F12" s="8"/>
      <c r="G12" s="12"/>
      <c r="H12" s="8"/>
      <c r="I12" s="12"/>
      <c r="J12" s="8"/>
      <c r="K12" s="8"/>
      <c r="L12" s="8"/>
      <c r="M12" s="8"/>
      <c r="N12" s="8"/>
      <c r="O12" s="8"/>
      <c r="P12" s="8"/>
      <c r="Q12" s="8"/>
    </row>
    <row r="13" spans="1:17" ht="12.75">
      <c r="A13" s="3"/>
      <c r="B13" s="3"/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3"/>
      <c r="B14" s="3"/>
      <c r="C14" s="3"/>
      <c r="D14" s="3"/>
      <c r="E14" s="11"/>
      <c r="F14" s="13"/>
      <c r="G14" s="12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3"/>
      <c r="B15" s="3"/>
      <c r="C15" s="3"/>
      <c r="D15" s="3"/>
      <c r="E15" s="9"/>
      <c r="F15" s="8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8">
      <c r="A16" s="3"/>
      <c r="B16" s="3"/>
      <c r="C16" s="3"/>
      <c r="D16" s="3"/>
      <c r="E16" s="8"/>
      <c r="F16" s="28" t="s">
        <v>3</v>
      </c>
      <c r="G16" s="29">
        <f>J7*J7/16/G19</f>
        <v>0.8000000000000002</v>
      </c>
      <c r="H16" s="12" t="s">
        <v>6</v>
      </c>
      <c r="I16" s="21" t="s">
        <v>5</v>
      </c>
      <c r="J16" s="18"/>
      <c r="K16" s="8"/>
      <c r="L16" s="8"/>
      <c r="M16" s="8"/>
      <c r="N16" s="8"/>
      <c r="O16" s="8"/>
      <c r="P16" s="8"/>
      <c r="Q16" s="8"/>
    </row>
    <row r="17" spans="1:17" ht="12.75">
      <c r="A17" s="3"/>
      <c r="B17" s="3"/>
      <c r="C17" s="3"/>
      <c r="D17" s="3"/>
      <c r="E17" s="12"/>
      <c r="F17" s="1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3.5" thickBot="1">
      <c r="A18" s="3"/>
      <c r="B18" s="3"/>
      <c r="C18" s="3"/>
      <c r="D18" s="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.75" thickBot="1">
      <c r="A19" s="3"/>
      <c r="B19" s="3"/>
      <c r="C19" s="3"/>
      <c r="D19" s="3"/>
      <c r="E19" s="8"/>
      <c r="F19" s="30" t="s">
        <v>1</v>
      </c>
      <c r="G19" s="27">
        <v>0.2</v>
      </c>
      <c r="H19" s="8" t="s">
        <v>6</v>
      </c>
      <c r="I19" s="8"/>
      <c r="J19" s="8"/>
      <c r="K19" s="8" t="s">
        <v>17</v>
      </c>
      <c r="L19" s="8"/>
      <c r="M19" s="8"/>
      <c r="N19" s="8"/>
      <c r="O19" s="8"/>
      <c r="P19" s="8"/>
      <c r="Q19" s="8"/>
    </row>
    <row r="20" spans="1:17" ht="12.75">
      <c r="A20" s="3"/>
      <c r="B20" s="3"/>
      <c r="C20" s="3"/>
      <c r="D20" s="3"/>
      <c r="E20" s="8"/>
      <c r="F20" s="8"/>
      <c r="G20" s="8"/>
      <c r="H20" s="8"/>
      <c r="I20" s="8"/>
      <c r="J20" s="21" t="s">
        <v>4</v>
      </c>
      <c r="K20" s="19">
        <f>DEGREES(ATAN((J7/2)/(G16-G19)))*2</f>
        <v>106.26020470831196</v>
      </c>
      <c r="L20" s="8"/>
      <c r="M20" s="8"/>
      <c r="N20" s="8"/>
      <c r="O20" s="8"/>
      <c r="P20" s="8"/>
      <c r="Q20" s="8"/>
    </row>
    <row r="21" spans="1:17" ht="12.75">
      <c r="A21" s="3"/>
      <c r="B21" s="3"/>
      <c r="C21" s="3"/>
      <c r="D21" s="3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3"/>
      <c r="B22" s="3"/>
      <c r="C22" s="3"/>
      <c r="D22" s="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3"/>
      <c r="B23" s="3"/>
      <c r="C23" s="3"/>
      <c r="D23" s="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3"/>
      <c r="B24" s="3"/>
      <c r="C24" s="3"/>
      <c r="D24" s="3"/>
      <c r="E24" s="14"/>
      <c r="F24" s="1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8">
      <c r="A25" s="3"/>
      <c r="B25" s="3"/>
      <c r="C25" s="3"/>
      <c r="D25" s="3"/>
      <c r="E25" s="8"/>
      <c r="F25" s="8"/>
      <c r="G25" s="8"/>
      <c r="H25" s="8"/>
      <c r="I25" s="8"/>
      <c r="J25" s="8"/>
      <c r="K25" s="18" t="s">
        <v>2</v>
      </c>
      <c r="L25" s="19">
        <f>G16/J7</f>
        <v>0.5000000000000001</v>
      </c>
      <c r="M25" s="8"/>
      <c r="N25" s="8"/>
      <c r="O25" s="8"/>
      <c r="P25" s="8"/>
      <c r="Q25" s="8"/>
    </row>
    <row r="26" spans="1:17" ht="12.75">
      <c r="A26" s="3"/>
      <c r="B26" s="3"/>
      <c r="C26" s="3"/>
      <c r="D26" s="3"/>
      <c r="E26" s="16"/>
      <c r="F26" s="15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3"/>
      <c r="B27" s="3"/>
      <c r="C27" s="3"/>
      <c r="D27" s="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3"/>
      <c r="B28" s="3"/>
      <c r="C28" s="3"/>
      <c r="D28" s="3"/>
      <c r="E28" s="10"/>
      <c r="F28" s="1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3"/>
      <c r="B29" s="3"/>
      <c r="C29" s="3"/>
      <c r="D29" s="3"/>
      <c r="E29" s="11"/>
      <c r="F29" s="15"/>
      <c r="G29" s="10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3"/>
      <c r="B30" s="3"/>
      <c r="C30" s="3"/>
      <c r="D30" s="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3.5" customHeight="1">
      <c r="A31" s="3"/>
      <c r="B31" s="3"/>
      <c r="C31" s="3"/>
      <c r="D31" s="3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1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mergeCells count="7">
    <mergeCell ref="C7:D7"/>
    <mergeCell ref="C8:D8"/>
    <mergeCell ref="C9:D9"/>
    <mergeCell ref="C3:D3"/>
    <mergeCell ref="C4:D4"/>
    <mergeCell ref="C5:D5"/>
    <mergeCell ref="C6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RA3WDK</dc:creator>
  <cp:keywords/>
  <dc:description/>
  <cp:lastModifiedBy>vpz</cp:lastModifiedBy>
  <dcterms:created xsi:type="dcterms:W3CDTF">2005-06-30T06:25:17Z</dcterms:created>
  <dcterms:modified xsi:type="dcterms:W3CDTF">2007-02-17T23:38:08Z</dcterms:modified>
  <cp:category/>
  <cp:version/>
  <cp:contentType/>
  <cp:contentStatus/>
</cp:coreProperties>
</file>