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9135" activeTab="0"/>
  </bookViews>
  <sheets>
    <sheet name="Yagi F.O.M. (English)" sheetId="1" r:id="rId1"/>
    <sheet name="Yagi F.O.M. (Srpski)" sheetId="2" r:id="rId2"/>
  </sheets>
  <definedNames>
    <definedName name="DJ9BV_17R_19" localSheetId="0">'Yagi F.O.M. (English)'!$BJ$10:$BJ$30</definedName>
    <definedName name="DJ9BV_17R_19" localSheetId="1">'Yagi F.O.M. (Srpski)'!$BJ$10:$BJ$30</definedName>
    <definedName name="YU1AW_S_DF_300_a2c2_G_10" localSheetId="0">'Yagi F.O.M. (English)'!$BL$10:$BL$30</definedName>
    <definedName name="YU1AW_S_DF_300_a2c2_G_10" localSheetId="1">'Yagi F.O.M. (Srpski)'!$BL$10:$BL$30</definedName>
    <definedName name="YU1AW_S_DF_300_a2c2_G_12" localSheetId="0">'Yagi F.O.M. (English)'!$BD$10:$BD$30</definedName>
    <definedName name="YU1AW_S_DF_300_a2c2_G_12" localSheetId="1">'Yagi F.O.M. (Srpski)'!$BD$10:$BD$30</definedName>
    <definedName name="YU1AW_S_DF_300_a2c2_R_12" localSheetId="0">'Yagi F.O.M. (English)'!$BB$10:$BB$30</definedName>
    <definedName name="YU1AW_S_DF_300_a2c2_R_12" localSheetId="1">'Yagi F.O.M. (Srpski)'!$BB$10:$BB$30</definedName>
    <definedName name="YU1AW_S_DF_300_a2c2_SWR_12" localSheetId="0">'Yagi F.O.M. (English)'!$BE$10:$BE$30</definedName>
    <definedName name="YU1AW_S_DF_300_a2c2_SWR_12" localSheetId="1">'Yagi F.O.M. (Srpski)'!$BE$10:$BE$30</definedName>
    <definedName name="YU1AW_S_DF_300_a2c2_X_10" localSheetId="0">'Yagi F.O.M. (English)'!$BK$10:$BK$30</definedName>
    <definedName name="YU1AW_S_DF_300_a2c2_X_10" localSheetId="1">'Yagi F.O.M. (Srpski)'!$BK$10:$BK$30</definedName>
    <definedName name="YU1AW_S_DF_300_a2c2_X_12" localSheetId="0">'Yagi F.O.M. (English)'!$BC$10:$BC$30</definedName>
    <definedName name="YU1AW_S_DF_300_a2c2_X_12" localSheetId="1">'Yagi F.O.M. (Srpski)'!$BC$10:$BC$30</definedName>
    <definedName name="ZB0212_6r_21" localSheetId="0">'Yagi F.O.M. (English)'!$BM$10:$BM$30</definedName>
    <definedName name="ZB0212_6r_21" localSheetId="1">'Yagi F.O.M. (Srpski)'!$BM$10:$BM$30</definedName>
  </definedNames>
  <calcPr fullCalcOnLoad="1"/>
</workbook>
</file>

<file path=xl/sharedStrings.xml><?xml version="1.0" encoding="utf-8"?>
<sst xmlns="http://schemas.openxmlformats.org/spreadsheetml/2006/main" count="894" uniqueCount="182">
  <si>
    <t>F [MHz]</t>
  </si>
  <si>
    <t>R [ohm]</t>
  </si>
  <si>
    <t>X [ohm]</t>
  </si>
  <si>
    <t>G [dBi]</t>
  </si>
  <si>
    <t>SWR</t>
  </si>
  <si>
    <t>Q</t>
  </si>
  <si>
    <t>M[dB]</t>
  </si>
  <si>
    <t>144-146 MHz</t>
  </si>
  <si>
    <t>MAX</t>
  </si>
  <si>
    <t>MIN</t>
  </si>
  <si>
    <t>Rank</t>
  </si>
  <si>
    <t>Average</t>
  </si>
  <si>
    <t>Antenna F.O.M.Table</t>
  </si>
  <si>
    <t>YagiQ</t>
  </si>
  <si>
    <t>Boom Length</t>
  </si>
  <si>
    <t>Boom Len.[mm]</t>
  </si>
  <si>
    <t>Dry Av. Q</t>
  </si>
  <si>
    <t>Wet Av. Q</t>
  </si>
  <si>
    <t>Dry Aver. M</t>
  </si>
  <si>
    <t>Wet Aver. M</t>
  </si>
  <si>
    <t>Specific M</t>
  </si>
  <si>
    <t>Wet Q - Dry Q</t>
  </si>
  <si>
    <t>WET - 0.1 mm</t>
  </si>
  <si>
    <t>DRY</t>
  </si>
  <si>
    <t>YT3I-c1</t>
  </si>
  <si>
    <t>Copy to New Sheet:</t>
  </si>
  <si>
    <t>Edit FOM Table:</t>
  </si>
  <si>
    <r>
      <t xml:space="preserve">Erase Selected = </t>
    </r>
    <r>
      <rPr>
        <b/>
        <i/>
        <sz val="10"/>
        <color indexed="17"/>
        <rFont val="Arial"/>
        <family val="2"/>
      </rPr>
      <t>Ctrl+e</t>
    </r>
    <r>
      <rPr>
        <i/>
        <sz val="10"/>
        <color indexed="17"/>
        <rFont val="Arial"/>
        <family val="2"/>
      </rPr>
      <t xml:space="preserve"> </t>
    </r>
  </si>
  <si>
    <r>
      <t xml:space="preserve">Sort FOM Table = </t>
    </r>
    <r>
      <rPr>
        <b/>
        <i/>
        <sz val="10"/>
        <color indexed="17"/>
        <rFont val="Arial"/>
        <family val="2"/>
      </rPr>
      <t xml:space="preserve">Ctrl+u </t>
    </r>
  </si>
  <si>
    <r>
      <t xml:space="preserve">Copy Dry and Wet Ant. Results = </t>
    </r>
    <r>
      <rPr>
        <b/>
        <i/>
        <sz val="10"/>
        <color indexed="17"/>
        <rFont val="Arial"/>
        <family val="2"/>
      </rPr>
      <t>Ctrl+c</t>
    </r>
  </si>
  <si>
    <r>
      <t xml:space="preserve">Copy Diagrams = </t>
    </r>
    <r>
      <rPr>
        <b/>
        <i/>
        <sz val="10"/>
        <color indexed="17"/>
        <rFont val="Arial"/>
        <family val="2"/>
      </rPr>
      <t>Ctrl+d</t>
    </r>
  </si>
  <si>
    <r>
      <t xml:space="preserve">Copy FOM Table = </t>
    </r>
    <r>
      <rPr>
        <b/>
        <i/>
        <sz val="10"/>
        <color indexed="17"/>
        <rFont val="Arial"/>
        <family val="2"/>
      </rPr>
      <t xml:space="preserve">Ctrl+t </t>
    </r>
  </si>
  <si>
    <t>Dry and Wet Antenna Q and M Calculations</t>
  </si>
  <si>
    <t>Dragoslav Dobricic - YU1AW</t>
  </si>
  <si>
    <t>(Dry and Wet Antenna Data Automatic Import from Files)</t>
  </si>
  <si>
    <t>(Copy Antenna Average M and Q Results to FOM Table)</t>
  </si>
  <si>
    <t>Antenna Name</t>
  </si>
  <si>
    <t>Ant. Name:</t>
  </si>
  <si>
    <t>N. Temp [K]</t>
  </si>
  <si>
    <r>
      <t>Step 1</t>
    </r>
    <r>
      <rPr>
        <b/>
        <u val="single"/>
        <sz val="11"/>
        <color indexed="10"/>
        <rFont val="Arial"/>
        <family val="2"/>
      </rPr>
      <t>:</t>
    </r>
    <r>
      <rPr>
        <b/>
        <sz val="11"/>
        <color indexed="10"/>
        <rFont val="Arial"/>
        <family val="2"/>
      </rPr>
      <t xml:space="preserve"> Write Ant. Name, Boom Len. and Noise Temp.</t>
    </r>
  </si>
  <si>
    <t>YT3I0210wu1</t>
  </si>
  <si>
    <t>DJ9BV4.4wl</t>
  </si>
  <si>
    <t>DK7ZB0210_8 (28)</t>
  </si>
  <si>
    <t>DJ9BV2.2wl</t>
  </si>
  <si>
    <t>DK7ZB0208_8 (28)</t>
  </si>
  <si>
    <t>M2-5wl (40)</t>
  </si>
  <si>
    <t>CC17b2 (33)</t>
  </si>
  <si>
    <t>DK7ZB0212_8 (28)</t>
  </si>
  <si>
    <t>YT3I0212</t>
  </si>
  <si>
    <t>YT3I0211</t>
  </si>
  <si>
    <t>PA0MS</t>
  </si>
  <si>
    <t>YU3BA-opt</t>
  </si>
  <si>
    <t>YT3I0205H</t>
  </si>
  <si>
    <t>ANTENNA RESULTS:</t>
  </si>
  <si>
    <t>Dry M / Wet M</t>
  </si>
  <si>
    <t>Proračun Q i ukupnog faktora kvaliteta M za suvu i vlažnu antenu</t>
  </si>
  <si>
    <r>
      <t>Korak 1</t>
    </r>
    <r>
      <rPr>
        <b/>
        <u val="single"/>
        <sz val="11"/>
        <color indexed="10"/>
        <rFont val="Arial"/>
        <family val="2"/>
      </rPr>
      <t>:</t>
    </r>
    <r>
      <rPr>
        <b/>
        <sz val="11"/>
        <color indexed="10"/>
        <rFont val="Arial"/>
        <family val="2"/>
      </rPr>
      <t xml:space="preserve"> Upišite ime, dužinu i šumnu temp. ant.</t>
    </r>
  </si>
  <si>
    <t>Ime Ant. :</t>
  </si>
  <si>
    <t>Š. Temp [K]</t>
  </si>
  <si>
    <t>Dužina [mm]</t>
  </si>
  <si>
    <r>
      <t>Korak 2:</t>
    </r>
    <r>
      <rPr>
        <b/>
        <sz val="11"/>
        <color indexed="10"/>
        <rFont val="Arial"/>
        <family val="2"/>
      </rPr>
      <t xml:space="preserve"> Pritisnite </t>
    </r>
    <r>
      <rPr>
        <b/>
        <i/>
        <sz val="11"/>
        <color indexed="10"/>
        <rFont val="Arial"/>
        <family val="2"/>
      </rPr>
      <t>Ctrl+a</t>
    </r>
    <r>
      <rPr>
        <b/>
        <i/>
        <sz val="10"/>
        <color indexed="10"/>
        <rFont val="Arial"/>
        <family val="2"/>
      </rPr>
      <t xml:space="preserve"> </t>
    </r>
  </si>
  <si>
    <t>(Automatizovani uvoz podataka iz ant. fajlova)</t>
  </si>
  <si>
    <t>REZULTATI PRORAČUNA:</t>
  </si>
  <si>
    <r>
      <t>Korak 3:</t>
    </r>
    <r>
      <rPr>
        <b/>
        <sz val="12"/>
        <color indexed="10"/>
        <rFont val="Arial"/>
        <family val="2"/>
      </rPr>
      <t xml:space="preserve"> Pritisnite </t>
    </r>
    <r>
      <rPr>
        <b/>
        <i/>
        <sz val="12"/>
        <color indexed="10"/>
        <rFont val="Arial"/>
        <family val="2"/>
      </rPr>
      <t>Ctrl+m</t>
    </r>
    <r>
      <rPr>
        <b/>
        <sz val="12"/>
        <color indexed="10"/>
        <rFont val="Arial"/>
        <family val="2"/>
      </rPr>
      <t xml:space="preserve">  </t>
    </r>
  </si>
  <si>
    <t>Editovanje FOM Tabele:</t>
  </si>
  <si>
    <r>
      <t xml:space="preserve">Briši Selektirano = </t>
    </r>
    <r>
      <rPr>
        <b/>
        <i/>
        <sz val="10"/>
        <color indexed="17"/>
        <rFont val="Arial"/>
        <family val="2"/>
      </rPr>
      <t>Ctrl+e</t>
    </r>
    <r>
      <rPr>
        <i/>
        <sz val="10"/>
        <color indexed="17"/>
        <rFont val="Arial"/>
        <family val="2"/>
      </rPr>
      <t xml:space="preserve"> </t>
    </r>
  </si>
  <si>
    <r>
      <t xml:space="preserve">Sortiraj FOM Tabelu = </t>
    </r>
    <r>
      <rPr>
        <b/>
        <i/>
        <sz val="10"/>
        <color indexed="17"/>
        <rFont val="Arial"/>
        <family val="2"/>
      </rPr>
      <t xml:space="preserve">Ctrl+u </t>
    </r>
  </si>
  <si>
    <t>Kopiranje u novi list:</t>
  </si>
  <si>
    <r>
      <t xml:space="preserve">Kopiraj rez. za suvu i vlažnu ant. = </t>
    </r>
    <r>
      <rPr>
        <b/>
        <i/>
        <sz val="10"/>
        <color indexed="17"/>
        <rFont val="Arial"/>
        <family val="2"/>
      </rPr>
      <t>Ctrl+c</t>
    </r>
  </si>
  <si>
    <r>
      <t xml:space="preserve">Kopiraj Diagrame = </t>
    </r>
    <r>
      <rPr>
        <b/>
        <i/>
        <sz val="10"/>
        <color indexed="17"/>
        <rFont val="Arial"/>
        <family val="2"/>
      </rPr>
      <t>Ctrl+d</t>
    </r>
  </si>
  <si>
    <r>
      <t xml:space="preserve">Kopiraj FOM Tabelu = </t>
    </r>
    <r>
      <rPr>
        <b/>
        <i/>
        <sz val="10"/>
        <color indexed="17"/>
        <rFont val="Arial"/>
        <family val="2"/>
      </rPr>
      <t xml:space="preserve">Ctrl+t </t>
    </r>
  </si>
  <si>
    <t>Rang</t>
  </si>
  <si>
    <t>Ime Antene</t>
  </si>
  <si>
    <t>Dužina antene</t>
  </si>
  <si>
    <t>Specifično M</t>
  </si>
  <si>
    <r>
      <t>Q</t>
    </r>
    <r>
      <rPr>
        <b/>
        <sz val="8"/>
        <rFont val="Arial"/>
        <family val="2"/>
      </rPr>
      <t>suv</t>
    </r>
    <r>
      <rPr>
        <b/>
        <sz val="10"/>
        <rFont val="Arial"/>
        <family val="2"/>
      </rPr>
      <t xml:space="preserve"> - Q</t>
    </r>
    <r>
      <rPr>
        <b/>
        <sz val="8"/>
        <rFont val="Arial"/>
        <family val="2"/>
      </rPr>
      <t>vlaž</t>
    </r>
  </si>
  <si>
    <r>
      <t>M</t>
    </r>
    <r>
      <rPr>
        <b/>
        <sz val="8"/>
        <rFont val="Arial"/>
        <family val="2"/>
      </rPr>
      <t>suv</t>
    </r>
    <r>
      <rPr>
        <b/>
        <sz val="10"/>
        <rFont val="Arial"/>
        <family val="2"/>
      </rPr>
      <t xml:space="preserve"> / M</t>
    </r>
    <r>
      <rPr>
        <b/>
        <sz val="8"/>
        <rFont val="Arial"/>
        <family val="2"/>
      </rPr>
      <t>vlaž</t>
    </r>
  </si>
  <si>
    <t>bvo2-10</t>
  </si>
  <si>
    <t>DK7ZB0209_5 (28)</t>
  </si>
  <si>
    <t>DL6WU-10_5</t>
  </si>
  <si>
    <t>DL6WU-15_5</t>
  </si>
  <si>
    <t>EF0207-8</t>
  </si>
  <si>
    <t>EF0208-8</t>
  </si>
  <si>
    <t>EF0209-8</t>
  </si>
  <si>
    <t>EF0210-8</t>
  </si>
  <si>
    <t>EF0210LT-5</t>
  </si>
  <si>
    <t>EF0211b-8</t>
  </si>
  <si>
    <t>EF0211T-8</t>
  </si>
  <si>
    <t>EF0212T-8</t>
  </si>
  <si>
    <t>EF0213-8</t>
  </si>
  <si>
    <t>EF0212b-8</t>
  </si>
  <si>
    <t>EF0213m-8</t>
  </si>
  <si>
    <t>G0KSC-10lwa</t>
  </si>
  <si>
    <t>G0KSC-11b</t>
  </si>
  <si>
    <t>G0KSC-11lfa2</t>
  </si>
  <si>
    <t>G0KSC-12lfa2</t>
  </si>
  <si>
    <t>G0KSC-13lfa2</t>
  </si>
  <si>
    <t>G0KSC-14lfa2</t>
  </si>
  <si>
    <t>G0KSC-06lfa2EU</t>
  </si>
  <si>
    <t>I0JXX2-16 (32)</t>
  </si>
  <si>
    <t>K1FO-12 (36)</t>
  </si>
  <si>
    <t>K1FO-15 (30)</t>
  </si>
  <si>
    <t>M2-12xh (42)</t>
  </si>
  <si>
    <t>RA3AQ2-15</t>
  </si>
  <si>
    <t>SM2CEW-7</t>
  </si>
  <si>
    <t>UR5EAZ-12qbeta</t>
  </si>
  <si>
    <t>YT3I-12acl1</t>
  </si>
  <si>
    <t>YT3I0218tt</t>
  </si>
  <si>
    <t>bvo2_20</t>
  </si>
  <si>
    <r>
      <t>Q</t>
    </r>
    <r>
      <rPr>
        <b/>
        <sz val="8"/>
        <rFont val="Arial"/>
        <family val="2"/>
      </rPr>
      <t>vlaž</t>
    </r>
    <r>
      <rPr>
        <b/>
        <sz val="10"/>
        <rFont val="Arial"/>
        <family val="2"/>
      </rPr>
      <t xml:space="preserve"> - Qsuv</t>
    </r>
  </si>
  <si>
    <t>Osetljivost antene na uticaje sredine</t>
  </si>
  <si>
    <t>Ukupni kvalitet antene u zavisnosti od dužine</t>
  </si>
  <si>
    <t>Antenna Sensitivity to Environmental Impacts</t>
  </si>
  <si>
    <t>Antenna Figure of Merit in relation to Boom Length</t>
  </si>
  <si>
    <t>DO NOT TOUCH ANYTHING!    NE DIRAJ NIŠTA!</t>
  </si>
  <si>
    <t>Tabela ukupnog kvaliteta M prema dužini antene</t>
  </si>
  <si>
    <t>PROGRAM'S INTERNAL RESULTS!   PROGRAMSKI INTERNI REZULTATI!</t>
  </si>
  <si>
    <t>Dragoslav Dobričić - YU1AW</t>
  </si>
  <si>
    <t>(Kopiranje M i Q rezultata u FOM Tabelu i rangiranje)</t>
  </si>
  <si>
    <r>
      <t>Sred. M</t>
    </r>
    <r>
      <rPr>
        <b/>
        <sz val="8"/>
        <color indexed="8"/>
        <rFont val="Arial"/>
        <family val="2"/>
      </rPr>
      <t>suv</t>
    </r>
  </si>
  <si>
    <r>
      <t>Sred. M</t>
    </r>
    <r>
      <rPr>
        <b/>
        <sz val="8"/>
        <color indexed="8"/>
        <rFont val="Arial"/>
        <family val="2"/>
      </rPr>
      <t>vlaž</t>
    </r>
  </si>
  <si>
    <r>
      <t>Sred. Q</t>
    </r>
    <r>
      <rPr>
        <b/>
        <sz val="8"/>
        <color indexed="8"/>
        <rFont val="Arial"/>
        <family val="2"/>
      </rPr>
      <t>suv</t>
    </r>
  </si>
  <si>
    <r>
      <t>Sred. Q</t>
    </r>
    <r>
      <rPr>
        <b/>
        <sz val="8"/>
        <color indexed="8"/>
        <rFont val="Arial"/>
        <family val="2"/>
      </rPr>
      <t>vlaž</t>
    </r>
  </si>
  <si>
    <t>YT3I-fdf1 (200)</t>
  </si>
  <si>
    <t>DL6WU2-P10</t>
  </si>
  <si>
    <t>CF0217.5m</t>
  </si>
  <si>
    <t>DL6WU2-P15</t>
  </si>
  <si>
    <t>CF026m (200)</t>
  </si>
  <si>
    <t>DL6WU2-P12</t>
  </si>
  <si>
    <r>
      <t xml:space="preserve">Kopiraj FOM Tabelu u Engleski list = </t>
    </r>
    <r>
      <rPr>
        <b/>
        <i/>
        <sz val="10"/>
        <color indexed="17"/>
        <rFont val="Arial"/>
        <family val="2"/>
      </rPr>
      <t xml:space="preserve">Ctrl+p </t>
    </r>
  </si>
  <si>
    <r>
      <t xml:space="preserve">Copy FOM Table to Serbian sheet = </t>
    </r>
    <r>
      <rPr>
        <b/>
        <i/>
        <sz val="10"/>
        <color indexed="17"/>
        <rFont val="Arial"/>
        <family val="2"/>
      </rPr>
      <t>Ctrl+o</t>
    </r>
  </si>
  <si>
    <t>bvo2-18</t>
  </si>
  <si>
    <t>Y21308XL5 (200)</t>
  </si>
  <si>
    <t>SM5BSZ-11</t>
  </si>
  <si>
    <t>Y21208XL1 (200)</t>
  </si>
  <si>
    <t>Y21108XL4 (200)</t>
  </si>
  <si>
    <t>VE7BQH-12j</t>
  </si>
  <si>
    <t>Y21008XL2 (200)</t>
  </si>
  <si>
    <t>DD0VF-9 (25)</t>
  </si>
  <si>
    <t>Y20908XL4 (200)</t>
  </si>
  <si>
    <t>CF022.26mNR</t>
  </si>
  <si>
    <r>
      <t>Step 2:</t>
    </r>
    <r>
      <rPr>
        <b/>
        <sz val="11"/>
        <color indexed="10"/>
        <rFont val="Arial"/>
        <family val="2"/>
      </rPr>
      <t xml:space="preserve"> Press </t>
    </r>
    <r>
      <rPr>
        <b/>
        <i/>
        <sz val="11"/>
        <color indexed="10"/>
        <rFont val="Arial"/>
        <family val="2"/>
      </rPr>
      <t>Ctrl+a</t>
    </r>
    <r>
      <rPr>
        <b/>
        <i/>
        <sz val="10"/>
        <color indexed="10"/>
        <rFont val="Arial"/>
        <family val="2"/>
      </rPr>
      <t xml:space="preserve"> </t>
    </r>
  </si>
  <si>
    <r>
      <t>Step 3:</t>
    </r>
    <r>
      <rPr>
        <b/>
        <sz val="12"/>
        <color indexed="10"/>
        <rFont val="Arial"/>
        <family val="2"/>
      </rPr>
      <t xml:space="preserve"> Press </t>
    </r>
    <r>
      <rPr>
        <b/>
        <i/>
        <sz val="12"/>
        <color indexed="10"/>
        <rFont val="Arial"/>
        <family val="2"/>
      </rPr>
      <t>Ctrl+m</t>
    </r>
    <r>
      <rPr>
        <b/>
        <sz val="12"/>
        <color indexed="10"/>
        <rFont val="Arial"/>
        <family val="2"/>
      </rPr>
      <t xml:space="preserve">  </t>
    </r>
  </si>
  <si>
    <t>Y21508XL3 (200)</t>
  </si>
  <si>
    <t>UA9TC-15rs</t>
  </si>
  <si>
    <t>*** YU1QT-OBL13</t>
  </si>
  <si>
    <t>UA9TC-14rp</t>
  </si>
  <si>
    <t>YT3I0215b</t>
  </si>
  <si>
    <t>*** QY21310XL3d5 (200)</t>
  </si>
  <si>
    <t>UA9TC-13rs</t>
  </si>
  <si>
    <t>*** QY21310XL3d6 (200)</t>
  </si>
  <si>
    <t>*** QY21210XL3d4 (200)</t>
  </si>
  <si>
    <t>UA9TC-12rs</t>
  </si>
  <si>
    <t>*** QY21210XL3d5 (200)</t>
  </si>
  <si>
    <t>YT3I0213b</t>
  </si>
  <si>
    <t>UA9TC-11rs</t>
  </si>
  <si>
    <t>*** YU1QT-OBL9</t>
  </si>
  <si>
    <t>*** YT3I-3ref</t>
  </si>
  <si>
    <t>UA9TC-10rs</t>
  </si>
  <si>
    <t>*** QY21010XL3d3 (200)</t>
  </si>
  <si>
    <t>YT3I0210</t>
  </si>
  <si>
    <t>UA9TC-9rs</t>
  </si>
  <si>
    <t>YT3I0209</t>
  </si>
  <si>
    <t>*** QY20910XL3d2 (200)</t>
  </si>
  <si>
    <t>UA9TC-8rs</t>
  </si>
  <si>
    <t>*** QY20810XL4d2 (200)</t>
  </si>
  <si>
    <t>*** YU0B (200)</t>
  </si>
  <si>
    <t>*** QY20810XL7d3</t>
  </si>
  <si>
    <t>*** GW4CQT-Q7 (75)</t>
  </si>
  <si>
    <t>UA9TC-7rp</t>
  </si>
  <si>
    <t>*** QY20710XL4d1 (200)</t>
  </si>
  <si>
    <t>*** YU1QT-OBL6</t>
  </si>
  <si>
    <t>*** QY20710XL7d2 (200)</t>
  </si>
  <si>
    <t>*** YU3BA-opt</t>
  </si>
  <si>
    <t>ver. 1.7</t>
  </si>
  <si>
    <t>Legenda:</t>
  </si>
  <si>
    <r>
      <t xml:space="preserve">*** </t>
    </r>
    <r>
      <rPr>
        <i/>
        <sz val="10"/>
        <color indexed="17"/>
        <rFont val="Arial"/>
        <family val="2"/>
      </rPr>
      <t xml:space="preserve"> -  3D Antena koja ima elemente u obliku petlje, kvada i sl.</t>
    </r>
  </si>
  <si>
    <r>
      <t>(200)</t>
    </r>
    <r>
      <rPr>
        <i/>
        <sz val="10"/>
        <color indexed="17"/>
        <rFont val="Arial"/>
        <family val="2"/>
      </rPr>
      <t xml:space="preserve"> - Impedansa ant. bez predviđenog transformatora ili baluna</t>
    </r>
  </si>
  <si>
    <r>
      <t>M</t>
    </r>
    <r>
      <rPr>
        <b/>
        <sz val="8"/>
        <rFont val="Arial"/>
        <family val="2"/>
      </rPr>
      <t>suv</t>
    </r>
    <r>
      <rPr>
        <b/>
        <sz val="10"/>
        <rFont val="Arial"/>
        <family val="2"/>
      </rPr>
      <t xml:space="preserve"> - M</t>
    </r>
    <r>
      <rPr>
        <b/>
        <sz val="8"/>
        <rFont val="Arial"/>
        <family val="2"/>
      </rPr>
      <t>vlaž</t>
    </r>
  </si>
  <si>
    <t>Legend:</t>
  </si>
  <si>
    <r>
      <t>***</t>
    </r>
    <r>
      <rPr>
        <i/>
        <sz val="10"/>
        <color indexed="17"/>
        <rFont val="Arial"/>
        <family val="2"/>
      </rPr>
      <t xml:space="preserve"> - 3D Ant. With Loop, Quad, Rectangle  or Similar Elements</t>
    </r>
  </si>
  <si>
    <r>
      <t>(200)</t>
    </r>
    <r>
      <rPr>
        <i/>
        <sz val="10"/>
        <color indexed="17"/>
        <rFont val="Arial"/>
        <family val="2"/>
      </rPr>
      <t xml:space="preserve"> - Ant. Impedance Without Provided Transformer or Balun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</si>
</sst>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dd/mm/yyyy"/>
    <numFmt numFmtId="175" formatCode="0.000"/>
    <numFmt numFmtId="176" formatCode="00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4.25"/>
      <color indexed="8"/>
      <name val="Arial"/>
      <family val="2"/>
    </font>
    <font>
      <sz val="11.75"/>
      <color indexed="8"/>
      <name val="Arial"/>
      <family val="2"/>
    </font>
    <font>
      <b/>
      <sz val="10.25"/>
      <color indexed="8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1.75"/>
      <color indexed="8"/>
      <name val="Arial"/>
      <family val="2"/>
    </font>
    <font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</font>
    <font>
      <b/>
      <sz val="10.75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5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6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0.75"/>
      <color indexed="23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0.75"/>
      <color indexed="53"/>
      <name val="Arial"/>
      <family val="2"/>
    </font>
    <font>
      <b/>
      <sz val="12"/>
      <color indexed="53"/>
      <name val="Arial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b/>
      <sz val="10.75"/>
      <color indexed="10"/>
      <name val="Arial"/>
      <family val="2"/>
    </font>
    <font>
      <b/>
      <sz val="10.75"/>
      <color indexed="17"/>
      <name val="Arial"/>
      <family val="2"/>
    </font>
    <font>
      <b/>
      <sz val="12"/>
      <color indexed="25"/>
      <name val="Arial"/>
      <family val="2"/>
    </font>
    <font>
      <b/>
      <sz val="11"/>
      <color indexed="61"/>
      <name val="Arial"/>
      <family val="2"/>
    </font>
    <font>
      <b/>
      <sz val="12"/>
      <color indexed="61"/>
      <name val="Arial"/>
      <family val="2"/>
    </font>
    <font>
      <b/>
      <u val="single"/>
      <sz val="10"/>
      <name val="Arial"/>
      <family val="2"/>
    </font>
    <font>
      <b/>
      <sz val="11"/>
      <color indexed="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9"/>
        <b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2" fontId="0" fillId="23" borderId="11" xfId="0" applyNumberFormat="1" applyFont="1" applyFill="1" applyBorder="1" applyAlignment="1">
      <alignment horizontal="right"/>
    </xf>
    <xf numFmtId="4" fontId="0" fillId="23" borderId="11" xfId="0" applyNumberFormat="1" applyFill="1" applyBorder="1" applyAlignment="1">
      <alignment/>
    </xf>
    <xf numFmtId="4" fontId="0" fillId="7" borderId="11" xfId="0" applyNumberFormat="1" applyFill="1" applyBorder="1" applyAlignment="1">
      <alignment/>
    </xf>
    <xf numFmtId="4" fontId="0" fillId="4" borderId="12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2" fontId="0" fillId="23" borderId="13" xfId="0" applyNumberFormat="1" applyFont="1" applyFill="1" applyBorder="1" applyAlignment="1">
      <alignment horizontal="right"/>
    </xf>
    <xf numFmtId="4" fontId="0" fillId="23" borderId="13" xfId="0" applyNumberFormat="1" applyFill="1" applyBorder="1" applyAlignment="1">
      <alignment/>
    </xf>
    <xf numFmtId="172" fontId="21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Border="1" applyAlignment="1">
      <alignment/>
    </xf>
    <xf numFmtId="4" fontId="21" fillId="23" borderId="11" xfId="0" applyNumberFormat="1" applyFont="1" applyFill="1" applyBorder="1" applyAlignment="1">
      <alignment/>
    </xf>
    <xf numFmtId="4" fontId="21" fillId="7" borderId="11" xfId="0" applyNumberFormat="1" applyFont="1" applyFill="1" applyBorder="1" applyAlignment="1">
      <alignment/>
    </xf>
    <xf numFmtId="4" fontId="21" fillId="4" borderId="12" xfId="0" applyNumberFormat="1" applyFont="1" applyFill="1" applyBorder="1" applyAlignment="1">
      <alignment/>
    </xf>
    <xf numFmtId="4" fontId="21" fillId="23" borderId="13" xfId="0" applyNumberFormat="1" applyFont="1" applyFill="1" applyBorder="1" applyAlignment="1">
      <alignment/>
    </xf>
    <xf numFmtId="4" fontId="21" fillId="7" borderId="13" xfId="0" applyNumberFormat="1" applyFont="1" applyFill="1" applyBorder="1" applyAlignment="1">
      <alignment/>
    </xf>
    <xf numFmtId="4" fontId="21" fillId="4" borderId="16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" fontId="0" fillId="2" borderId="12" xfId="0" applyNumberFormat="1" applyFill="1" applyBorder="1" applyAlignment="1">
      <alignment/>
    </xf>
    <xf numFmtId="4" fontId="21" fillId="2" borderId="12" xfId="0" applyNumberFormat="1" applyFont="1" applyFill="1" applyBorder="1" applyAlignment="1">
      <alignment/>
    </xf>
    <xf numFmtId="4" fontId="21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49" fontId="21" fillId="5" borderId="22" xfId="0" applyNumberFormat="1" applyFont="1" applyFill="1" applyBorder="1" applyAlignment="1">
      <alignment horizontal="center"/>
    </xf>
    <xf numFmtId="175" fontId="21" fillId="5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/>
    </xf>
    <xf numFmtId="2" fontId="21" fillId="24" borderId="25" xfId="0" applyNumberFormat="1" applyFont="1" applyFill="1" applyBorder="1" applyAlignment="1">
      <alignment horizontal="center"/>
    </xf>
    <xf numFmtId="172" fontId="21" fillId="0" borderId="15" xfId="0" applyNumberFormat="1" applyFont="1" applyBorder="1" applyAlignment="1">
      <alignment horizontal="center"/>
    </xf>
    <xf numFmtId="0" fontId="0" fillId="25" borderId="0" xfId="0" applyFill="1" applyAlignment="1">
      <alignment/>
    </xf>
    <xf numFmtId="0" fontId="0" fillId="0" borderId="0" xfId="0" applyAlignment="1">
      <alignment/>
    </xf>
    <xf numFmtId="4" fontId="21" fillId="23" borderId="26" xfId="0" applyNumberFormat="1" applyFont="1" applyFill="1" applyBorder="1" applyAlignment="1">
      <alignment/>
    </xf>
    <xf numFmtId="4" fontId="21" fillId="7" borderId="26" xfId="0" applyNumberFormat="1" applyFont="1" applyFill="1" applyBorder="1" applyAlignment="1">
      <alignment/>
    </xf>
    <xf numFmtId="4" fontId="21" fillId="4" borderId="23" xfId="0" applyNumberFormat="1" applyFont="1" applyFill="1" applyBorder="1" applyAlignment="1">
      <alignment/>
    </xf>
    <xf numFmtId="4" fontId="21" fillId="2" borderId="23" xfId="0" applyNumberFormat="1" applyFont="1" applyFill="1" applyBorder="1" applyAlignment="1">
      <alignment/>
    </xf>
    <xf numFmtId="2" fontId="21" fillId="3" borderId="27" xfId="0" applyNumberFormat="1" applyFont="1" applyFill="1" applyBorder="1" applyAlignment="1">
      <alignment horizontal="center"/>
    </xf>
    <xf numFmtId="0" fontId="21" fillId="23" borderId="28" xfId="0" applyFont="1" applyFill="1" applyBorder="1" applyAlignment="1">
      <alignment horizontal="center"/>
    </xf>
    <xf numFmtId="0" fontId="21" fillId="23" borderId="29" xfId="0" applyFont="1" applyFill="1" applyBorder="1" applyAlignment="1">
      <alignment horizontal="center"/>
    </xf>
    <xf numFmtId="0" fontId="21" fillId="23" borderId="30" xfId="0" applyFont="1" applyFill="1" applyBorder="1" applyAlignment="1">
      <alignment horizontal="center"/>
    </xf>
    <xf numFmtId="4" fontId="21" fillId="23" borderId="31" xfId="0" applyNumberFormat="1" applyFont="1" applyFill="1" applyBorder="1" applyAlignment="1">
      <alignment horizontal="center"/>
    </xf>
    <xf numFmtId="4" fontId="21" fillId="23" borderId="10" xfId="0" applyNumberFormat="1" applyFont="1" applyFill="1" applyBorder="1" applyAlignment="1">
      <alignment horizontal="center"/>
    </xf>
    <xf numFmtId="173" fontId="21" fillId="23" borderId="32" xfId="0" applyNumberFormat="1" applyFont="1" applyFill="1" applyBorder="1" applyAlignment="1">
      <alignment horizontal="center"/>
    </xf>
    <xf numFmtId="0" fontId="21" fillId="7" borderId="30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/>
    </xf>
    <xf numFmtId="0" fontId="21" fillId="4" borderId="33" xfId="0" applyFont="1" applyFill="1" applyBorder="1" applyAlignment="1">
      <alignment horizontal="center"/>
    </xf>
    <xf numFmtId="0" fontId="21" fillId="9" borderId="30" xfId="0" applyFont="1" applyFill="1" applyBorder="1" applyAlignment="1">
      <alignment horizontal="center"/>
    </xf>
    <xf numFmtId="4" fontId="21" fillId="9" borderId="26" xfId="0" applyNumberFormat="1" applyFont="1" applyFill="1" applyBorder="1" applyAlignment="1">
      <alignment/>
    </xf>
    <xf numFmtId="4" fontId="21" fillId="9" borderId="11" xfId="0" applyNumberFormat="1" applyFont="1" applyFill="1" applyBorder="1" applyAlignment="1">
      <alignment/>
    </xf>
    <xf numFmtId="4" fontId="21" fillId="9" borderId="13" xfId="0" applyNumberFormat="1" applyFont="1" applyFill="1" applyBorder="1" applyAlignment="1">
      <alignment/>
    </xf>
    <xf numFmtId="2" fontId="34" fillId="0" borderId="34" xfId="0" applyNumberFormat="1" applyFont="1" applyFill="1" applyBorder="1" applyAlignment="1">
      <alignment horizontal="center"/>
    </xf>
    <xf numFmtId="172" fontId="21" fillId="0" borderId="31" xfId="0" applyNumberFormat="1" applyFont="1" applyBorder="1" applyAlignment="1">
      <alignment horizontal="center"/>
    </xf>
    <xf numFmtId="4" fontId="0" fillId="7" borderId="26" xfId="0" applyNumberFormat="1" applyFill="1" applyBorder="1" applyAlignment="1">
      <alignment/>
    </xf>
    <xf numFmtId="4" fontId="0" fillId="2" borderId="23" xfId="0" applyNumberFormat="1" applyFill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26" borderId="28" xfId="0" applyFont="1" applyFill="1" applyBorder="1" applyAlignment="1">
      <alignment horizontal="center"/>
    </xf>
    <xf numFmtId="4" fontId="21" fillId="26" borderId="22" xfId="0" applyNumberFormat="1" applyFont="1" applyFill="1" applyBorder="1" applyAlignment="1">
      <alignment horizontal="center"/>
    </xf>
    <xf numFmtId="4" fontId="0" fillId="4" borderId="23" xfId="0" applyNumberFormat="1" applyFill="1" applyBorder="1" applyAlignment="1">
      <alignment/>
    </xf>
    <xf numFmtId="0" fontId="21" fillId="27" borderId="35" xfId="0" applyFont="1" applyFill="1" applyBorder="1" applyAlignment="1">
      <alignment horizontal="center"/>
    </xf>
    <xf numFmtId="4" fontId="21" fillId="27" borderId="36" xfId="0" applyNumberFormat="1" applyFont="1" applyFill="1" applyBorder="1" applyAlignment="1">
      <alignment horizontal="center"/>
    </xf>
    <xf numFmtId="2" fontId="0" fillId="23" borderId="37" xfId="0" applyNumberFormat="1" applyFont="1" applyFill="1" applyBorder="1" applyAlignment="1" applyProtection="1">
      <alignment horizontal="right"/>
      <protection/>
    </xf>
    <xf numFmtId="4" fontId="0" fillId="23" borderId="37" xfId="0" applyNumberFormat="1" applyFill="1" applyBorder="1" applyAlignment="1">
      <alignment/>
    </xf>
    <xf numFmtId="2" fontId="0" fillId="23" borderId="37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0" fontId="46" fillId="0" borderId="38" xfId="0" applyFont="1" applyBorder="1" applyAlignment="1">
      <alignment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49" fontId="21" fillId="23" borderId="2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0" fillId="0" borderId="38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21" fillId="24" borderId="28" xfId="0" applyFont="1" applyFill="1" applyBorder="1" applyAlignment="1">
      <alignment/>
    </xf>
    <xf numFmtId="2" fontId="21" fillId="24" borderId="37" xfId="0" applyNumberFormat="1" applyFont="1" applyFill="1" applyBorder="1" applyAlignment="1">
      <alignment horizontal="center"/>
    </xf>
    <xf numFmtId="2" fontId="21" fillId="24" borderId="11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0" fontId="36" fillId="25" borderId="0" xfId="0" applyFont="1" applyFill="1" applyAlignment="1">
      <alignment horizontal="center"/>
    </xf>
    <xf numFmtId="0" fontId="66" fillId="25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1" fillId="0" borderId="0" xfId="0" applyFont="1" applyAlignment="1">
      <alignment horizontal="center"/>
    </xf>
    <xf numFmtId="49" fontId="34" fillId="23" borderId="11" xfId="0" applyNumberFormat="1" applyFont="1" applyFill="1" applyBorder="1" applyAlignment="1">
      <alignment horizontal="center"/>
    </xf>
    <xf numFmtId="0" fontId="23" fillId="23" borderId="28" xfId="0" applyFont="1" applyFill="1" applyBorder="1" applyAlignment="1">
      <alignment horizontal="center"/>
    </xf>
    <xf numFmtId="49" fontId="23" fillId="4" borderId="39" xfId="0" applyNumberFormat="1" applyFont="1" applyFill="1" applyBorder="1" applyAlignment="1">
      <alignment horizontal="center"/>
    </xf>
    <xf numFmtId="49" fontId="23" fillId="2" borderId="28" xfId="0" applyNumberFormat="1" applyFont="1" applyFill="1" applyBorder="1" applyAlignment="1">
      <alignment horizontal="center"/>
    </xf>
    <xf numFmtId="0" fontId="23" fillId="22" borderId="39" xfId="0" applyFont="1" applyFill="1" applyBorder="1" applyAlignment="1">
      <alignment horizontal="center"/>
    </xf>
    <xf numFmtId="4" fontId="23" fillId="7" borderId="28" xfId="0" applyNumberFormat="1" applyFont="1" applyFill="1" applyBorder="1" applyAlignment="1">
      <alignment horizontal="center"/>
    </xf>
    <xf numFmtId="4" fontId="23" fillId="9" borderId="22" xfId="0" applyNumberFormat="1" applyFont="1" applyFill="1" applyBorder="1" applyAlignment="1">
      <alignment horizontal="center"/>
    </xf>
    <xf numFmtId="49" fontId="23" fillId="23" borderId="26" xfId="0" applyNumberFormat="1" applyFont="1" applyFill="1" applyBorder="1" applyAlignment="1">
      <alignment horizontal="center"/>
    </xf>
    <xf numFmtId="4" fontId="23" fillId="7" borderId="26" xfId="0" applyNumberFormat="1" applyFont="1" applyFill="1" applyBorder="1" applyAlignment="1">
      <alignment horizontal="center"/>
    </xf>
    <xf numFmtId="49" fontId="23" fillId="23" borderId="11" xfId="0" applyNumberFormat="1" applyFont="1" applyFill="1" applyBorder="1" applyAlignment="1">
      <alignment horizontal="center"/>
    </xf>
    <xf numFmtId="175" fontId="23" fillId="4" borderId="40" xfId="0" applyNumberFormat="1" applyFont="1" applyFill="1" applyBorder="1" applyAlignment="1">
      <alignment horizontal="center"/>
    </xf>
    <xf numFmtId="175" fontId="23" fillId="2" borderId="11" xfId="0" applyNumberFormat="1" applyFont="1" applyFill="1" applyBorder="1" applyAlignment="1">
      <alignment horizontal="center"/>
    </xf>
    <xf numFmtId="1" fontId="23" fillId="22" borderId="40" xfId="0" applyNumberFormat="1" applyFont="1" applyFill="1" applyBorder="1" applyAlignment="1">
      <alignment horizontal="center"/>
    </xf>
    <xf numFmtId="4" fontId="23" fillId="7" borderId="11" xfId="0" applyNumberFormat="1" applyFont="1" applyFill="1" applyBorder="1" applyAlignment="1">
      <alignment horizontal="center"/>
    </xf>
    <xf numFmtId="4" fontId="23" fillId="9" borderId="12" xfId="0" applyNumberFormat="1" applyFont="1" applyFill="1" applyBorder="1" applyAlignment="1">
      <alignment horizontal="center"/>
    </xf>
    <xf numFmtId="49" fontId="23" fillId="23" borderId="41" xfId="0" applyNumberFormat="1" applyFont="1" applyFill="1" applyBorder="1" applyAlignment="1">
      <alignment horizontal="center"/>
    </xf>
    <xf numFmtId="175" fontId="23" fillId="4" borderId="42" xfId="0" applyNumberFormat="1" applyFont="1" applyFill="1" applyBorder="1" applyAlignment="1">
      <alignment horizontal="center"/>
    </xf>
    <xf numFmtId="175" fontId="23" fillId="2" borderId="41" xfId="0" applyNumberFormat="1" applyFont="1" applyFill="1" applyBorder="1" applyAlignment="1">
      <alignment horizontal="center"/>
    </xf>
    <xf numFmtId="49" fontId="23" fillId="23" borderId="13" xfId="0" applyNumberFormat="1" applyFont="1" applyFill="1" applyBorder="1" applyAlignment="1">
      <alignment horizontal="center"/>
    </xf>
    <xf numFmtId="175" fontId="23" fillId="4" borderId="43" xfId="0" applyNumberFormat="1" applyFont="1" applyFill="1" applyBorder="1" applyAlignment="1">
      <alignment horizontal="center"/>
    </xf>
    <xf numFmtId="175" fontId="23" fillId="2" borderId="13" xfId="0" applyNumberFormat="1" applyFont="1" applyFill="1" applyBorder="1" applyAlignment="1">
      <alignment horizontal="center"/>
    </xf>
    <xf numFmtId="1" fontId="23" fillId="22" borderId="44" xfId="0" applyNumberFormat="1" applyFont="1" applyFill="1" applyBorder="1" applyAlignment="1">
      <alignment horizontal="center"/>
    </xf>
    <xf numFmtId="4" fontId="23" fillId="7" borderId="13" xfId="0" applyNumberFormat="1" applyFont="1" applyFill="1" applyBorder="1" applyAlignment="1">
      <alignment horizontal="center"/>
    </xf>
    <xf numFmtId="4" fontId="23" fillId="9" borderId="16" xfId="0" applyNumberFormat="1" applyFont="1" applyFill="1" applyBorder="1" applyAlignment="1">
      <alignment horizontal="center"/>
    </xf>
    <xf numFmtId="49" fontId="23" fillId="23" borderId="45" xfId="0" applyNumberFormat="1" applyFont="1" applyFill="1" applyBorder="1" applyAlignment="1">
      <alignment horizontal="center"/>
    </xf>
    <xf numFmtId="175" fontId="23" fillId="4" borderId="45" xfId="0" applyNumberFormat="1" applyFont="1" applyFill="1" applyBorder="1" applyAlignment="1">
      <alignment horizontal="center"/>
    </xf>
    <xf numFmtId="175" fontId="23" fillId="2" borderId="45" xfId="0" applyNumberFormat="1" applyFont="1" applyFill="1" applyBorder="1" applyAlignment="1">
      <alignment horizontal="center"/>
    </xf>
    <xf numFmtId="1" fontId="23" fillId="22" borderId="26" xfId="0" applyNumberFormat="1" applyFont="1" applyFill="1" applyBorder="1" applyAlignment="1">
      <alignment horizontal="center"/>
    </xf>
    <xf numFmtId="4" fontId="23" fillId="9" borderId="45" xfId="0" applyNumberFormat="1" applyFont="1" applyFill="1" applyBorder="1" applyAlignment="1">
      <alignment horizontal="center"/>
    </xf>
    <xf numFmtId="175" fontId="23" fillId="4" borderId="46" xfId="0" applyNumberFormat="1" applyFont="1" applyFill="1" applyBorder="1" applyAlignment="1">
      <alignment horizontal="center"/>
    </xf>
    <xf numFmtId="175" fontId="23" fillId="2" borderId="26" xfId="0" applyNumberFormat="1" applyFont="1" applyFill="1" applyBorder="1" applyAlignment="1">
      <alignment horizontal="center"/>
    </xf>
    <xf numFmtId="1" fontId="23" fillId="22" borderId="46" xfId="0" applyNumberFormat="1" applyFont="1" applyFill="1" applyBorder="1" applyAlignment="1">
      <alignment horizontal="center"/>
    </xf>
    <xf numFmtId="4" fontId="23" fillId="9" borderId="47" xfId="0" applyNumberFormat="1" applyFont="1" applyFill="1" applyBorder="1" applyAlignment="1">
      <alignment horizontal="center"/>
    </xf>
    <xf numFmtId="4" fontId="23" fillId="9" borderId="23" xfId="0" applyNumberFormat="1" applyFont="1" applyFill="1" applyBorder="1" applyAlignment="1">
      <alignment horizontal="center"/>
    </xf>
    <xf numFmtId="175" fontId="34" fillId="4" borderId="40" xfId="0" applyNumberFormat="1" applyFont="1" applyFill="1" applyBorder="1" applyAlignment="1">
      <alignment horizontal="center"/>
    </xf>
    <xf numFmtId="175" fontId="34" fillId="2" borderId="11" xfId="0" applyNumberFormat="1" applyFont="1" applyFill="1" applyBorder="1" applyAlignment="1">
      <alignment horizontal="center"/>
    </xf>
    <xf numFmtId="1" fontId="34" fillId="22" borderId="40" xfId="0" applyNumberFormat="1" applyFont="1" applyFill="1" applyBorder="1" applyAlignment="1">
      <alignment horizontal="center"/>
    </xf>
    <xf numFmtId="4" fontId="34" fillId="7" borderId="11" xfId="0" applyNumberFormat="1" applyFont="1" applyFill="1" applyBorder="1" applyAlignment="1">
      <alignment horizontal="center"/>
    </xf>
    <xf numFmtId="4" fontId="34" fillId="9" borderId="12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65" fillId="22" borderId="48" xfId="0" applyFont="1" applyFill="1" applyBorder="1" applyAlignment="1">
      <alignment horizontal="center"/>
    </xf>
    <xf numFmtId="0" fontId="33" fillId="22" borderId="49" xfId="0" applyFont="1" applyFill="1" applyBorder="1" applyAlignment="1">
      <alignment/>
    </xf>
    <xf numFmtId="0" fontId="33" fillId="22" borderId="50" xfId="0" applyFont="1" applyFill="1" applyBorder="1" applyAlignment="1">
      <alignment/>
    </xf>
    <xf numFmtId="0" fontId="33" fillId="22" borderId="49" xfId="0" applyFont="1" applyFill="1" applyBorder="1" applyAlignment="1">
      <alignment horizontal="center"/>
    </xf>
    <xf numFmtId="0" fontId="33" fillId="22" borderId="5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9" fontId="37" fillId="8" borderId="20" xfId="0" applyNumberFormat="1" applyFont="1" applyFill="1" applyBorder="1" applyAlignment="1">
      <alignment horizontal="center"/>
    </xf>
    <xf numFmtId="49" fontId="0" fillId="8" borderId="39" xfId="0" applyNumberFormat="1" applyFill="1" applyBorder="1" applyAlignment="1">
      <alignment horizontal="center"/>
    </xf>
    <xf numFmtId="49" fontId="0" fillId="8" borderId="51" xfId="0" applyNumberFormat="1" applyFill="1" applyBorder="1" applyAlignment="1">
      <alignment horizontal="center"/>
    </xf>
    <xf numFmtId="0" fontId="21" fillId="22" borderId="52" xfId="0" applyFont="1" applyFill="1" applyBorder="1" applyAlignment="1">
      <alignment horizontal="center"/>
    </xf>
    <xf numFmtId="0" fontId="0" fillId="22" borderId="53" xfId="0" applyFill="1" applyBorder="1" applyAlignment="1">
      <alignment horizontal="center"/>
    </xf>
    <xf numFmtId="49" fontId="47" fillId="6" borderId="20" xfId="0" applyNumberFormat="1" applyFont="1" applyFill="1" applyBorder="1" applyAlignment="1">
      <alignment horizontal="center"/>
    </xf>
    <xf numFmtId="49" fontId="48" fillId="6" borderId="39" xfId="0" applyNumberFormat="1" applyFont="1" applyFill="1" applyBorder="1" applyAlignment="1">
      <alignment/>
    </xf>
    <xf numFmtId="49" fontId="48" fillId="6" borderId="51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3" fillId="0" borderId="55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49" fontId="34" fillId="0" borderId="24" xfId="0" applyNumberFormat="1" applyFont="1" applyFill="1" applyBorder="1" applyAlignment="1">
      <alignment horizontal="center"/>
    </xf>
    <xf numFmtId="49" fontId="33" fillId="0" borderId="39" xfId="0" applyNumberFormat="1" applyFont="1" applyFill="1" applyBorder="1" applyAlignment="1">
      <alignment horizontal="center"/>
    </xf>
    <xf numFmtId="49" fontId="33" fillId="0" borderId="51" xfId="0" applyNumberFormat="1" applyFont="1" applyFill="1" applyBorder="1" applyAlignment="1">
      <alignment horizontal="center"/>
    </xf>
    <xf numFmtId="0" fontId="34" fillId="22" borderId="49" xfId="0" applyFont="1" applyFill="1" applyBorder="1" applyAlignment="1">
      <alignment/>
    </xf>
    <xf numFmtId="0" fontId="0" fillId="22" borderId="49" xfId="0" applyFill="1" applyBorder="1" applyAlignment="1">
      <alignment/>
    </xf>
    <xf numFmtId="0" fontId="0" fillId="22" borderId="50" xfId="0" applyFill="1" applyBorder="1" applyAlignment="1">
      <alignment/>
    </xf>
    <xf numFmtId="0" fontId="36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66" fillId="25" borderId="0" xfId="0" applyFont="1" applyFill="1" applyAlignment="1">
      <alignment horizontal="center"/>
    </xf>
    <xf numFmtId="0" fontId="67" fillId="2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Antenna Radiation Q factor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2"/>
          <c:w val="0.935"/>
          <c:h val="0.70075"/>
        </c:manualLayout>
      </c:layout>
      <c:lineChart>
        <c:grouping val="standard"/>
        <c:varyColors val="0"/>
        <c:ser>
          <c:idx val="1"/>
          <c:order val="0"/>
          <c:tx>
            <c:strRef>
              <c:f>'Yagi F.O.M. (English)'!$B$7:$G$7</c:f>
              <c:strCache>
                <c:ptCount val="1"/>
                <c:pt idx="0">
                  <c:v>YT3I-c1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(English)'!$BI$10:$BI$30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(English)'!$BF$10:$BF$30</c:f>
              <c:numCache>
                <c:ptCount val="21"/>
                <c:pt idx="1">
                  <c:v>9.24659821062196</c:v>
                </c:pt>
                <c:pt idx="2">
                  <c:v>9.327305853103912</c:v>
                </c:pt>
                <c:pt idx="3">
                  <c:v>9.407906595558396</c:v>
                </c:pt>
                <c:pt idx="4">
                  <c:v>9.489461497210936</c:v>
                </c:pt>
                <c:pt idx="5">
                  <c:v>9.573053854264767</c:v>
                </c:pt>
                <c:pt idx="6">
                  <c:v>9.660379401683093</c:v>
                </c:pt>
                <c:pt idx="7">
                  <c:v>9.752522329516156</c:v>
                </c:pt>
                <c:pt idx="8">
                  <c:v>9.851597203769481</c:v>
                </c:pt>
                <c:pt idx="9">
                  <c:v>9.96060860757729</c:v>
                </c:pt>
                <c:pt idx="10">
                  <c:v>10.08409657247164</c:v>
                </c:pt>
                <c:pt idx="11">
                  <c:v>10.226350870846957</c:v>
                </c:pt>
                <c:pt idx="12">
                  <c:v>10.386236713864937</c:v>
                </c:pt>
                <c:pt idx="13">
                  <c:v>10.566475456708686</c:v>
                </c:pt>
                <c:pt idx="14">
                  <c:v>10.774230666458635</c:v>
                </c:pt>
                <c:pt idx="15">
                  <c:v>11.01292441110709</c:v>
                </c:pt>
                <c:pt idx="16">
                  <c:v>11.287310909874765</c:v>
                </c:pt>
                <c:pt idx="17">
                  <c:v>11.604118135779055</c:v>
                </c:pt>
                <c:pt idx="18">
                  <c:v>11.968541629840741</c:v>
                </c:pt>
                <c:pt idx="19">
                  <c:v>12.39171811730009</c:v>
                </c:pt>
              </c:numCache>
            </c:numRef>
          </c:val>
          <c:smooth val="1"/>
        </c:ser>
        <c:ser>
          <c:idx val="5"/>
          <c:order val="1"/>
          <c:tx>
            <c:strRef>
              <c:f>'Yagi F.O.M. (English)'!$A$23:$G$23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(English)'!$BI$10:$BI$30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(English)'!$BN$10:$BN$30</c:f>
              <c:numCache>
                <c:ptCount val="21"/>
                <c:pt idx="1">
                  <c:v>9.748655099060796</c:v>
                </c:pt>
                <c:pt idx="2">
                  <c:v>9.8327656993552</c:v>
                </c:pt>
                <c:pt idx="3">
                  <c:v>9.928578110661931</c:v>
                </c:pt>
                <c:pt idx="4">
                  <c:v>10.03613329522403</c:v>
                </c:pt>
                <c:pt idx="5">
                  <c:v>10.153517135320689</c:v>
                </c:pt>
                <c:pt idx="6">
                  <c:v>10.284902975147675</c:v>
                </c:pt>
                <c:pt idx="7">
                  <c:v>10.434902278146344</c:v>
                </c:pt>
                <c:pt idx="8">
                  <c:v>10.60668583683232</c:v>
                </c:pt>
                <c:pt idx="9">
                  <c:v>10.804916358286677</c:v>
                </c:pt>
                <c:pt idx="10">
                  <c:v>11.035291892322208</c:v>
                </c:pt>
                <c:pt idx="11">
                  <c:v>11.305774569278139</c:v>
                </c:pt>
                <c:pt idx="12">
                  <c:v>11.621160274169458</c:v>
                </c:pt>
                <c:pt idx="13">
                  <c:v>11.98705215262053</c:v>
                </c:pt>
                <c:pt idx="14">
                  <c:v>12.417160481956534</c:v>
                </c:pt>
                <c:pt idx="15">
                  <c:v>12.91575765948706</c:v>
                </c:pt>
                <c:pt idx="16">
                  <c:v>13.487281993273873</c:v>
                </c:pt>
                <c:pt idx="17">
                  <c:v>14.139531439148568</c:v>
                </c:pt>
                <c:pt idx="18">
                  <c:v>14.88070085527808</c:v>
                </c:pt>
                <c:pt idx="19">
                  <c:v>15.717213589230893</c:v>
                </c:pt>
              </c:numCache>
            </c:numRef>
          </c:val>
          <c:smooth val="1"/>
        </c:ser>
        <c:marker val="1"/>
        <c:axId val="24652569"/>
        <c:axId val="20546530"/>
      </c:lineChart>
      <c:cat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 val="autoZero"/>
        <c:auto val="1"/>
        <c:lblOffset val="100"/>
        <c:tickLblSkip val="5"/>
        <c:noMultiLvlLbl val="0"/>
      </c:catAx>
      <c:valAx>
        <c:axId val="2054653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Q-factor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3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and Wet Ant. Aver. Q 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(lower Q values and less </a:t>
            </a:r>
            <a:r>
              <a:rPr lang="en-US" cap="none" sz="11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dry</a:t>
            </a:r>
            <a:r>
              <a:rPr lang="en-US" cap="none" sz="1100" b="1" i="0" u="none" baseline="0">
                <a:solidFill>
                  <a:srgbClr val="FF99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1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wet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difference is better)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7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225"/>
          <c:w val="0.95325"/>
          <c:h val="0.6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(English)'!$BY$7</c:f>
              <c:strCache>
                <c:ptCount val="1"/>
                <c:pt idx="0">
                  <c:v>Dry Av. Q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(English)'!$BX$8:$BX$107</c:f>
              <c:strCache>
                <c:ptCount val="100"/>
                <c:pt idx="0">
                  <c:v>DK7ZB0212_8 (28)</c:v>
                </c:pt>
                <c:pt idx="1">
                  <c:v>bvo2-10</c:v>
                </c:pt>
                <c:pt idx="2">
                  <c:v>EF0213-8</c:v>
                </c:pt>
                <c:pt idx="3">
                  <c:v>G0KSC-14lfa2</c:v>
                </c:pt>
                <c:pt idx="4">
                  <c:v>CF0217.5m</c:v>
                </c:pt>
                <c:pt idx="5">
                  <c:v>EF0212T-8</c:v>
                </c:pt>
                <c:pt idx="6">
                  <c:v>SM5BSZ-11</c:v>
                </c:pt>
                <c:pt idx="7">
                  <c:v>G0KSC-13lfa2</c:v>
                </c:pt>
                <c:pt idx="8">
                  <c:v>G0KSC-12lfa2</c:v>
                </c:pt>
                <c:pt idx="9">
                  <c:v>EF0210-8</c:v>
                </c:pt>
                <c:pt idx="10">
                  <c:v>*** YU1QT-OBL9</c:v>
                </c:pt>
                <c:pt idx="11">
                  <c:v>*** YU1QT-OBL13</c:v>
                </c:pt>
                <c:pt idx="12">
                  <c:v>EF0207-8</c:v>
                </c:pt>
                <c:pt idx="13">
                  <c:v>RA3AQ2-15</c:v>
                </c:pt>
                <c:pt idx="14">
                  <c:v>G0KSC-11lfa2</c:v>
                </c:pt>
                <c:pt idx="15">
                  <c:v>EF0211T-8</c:v>
                </c:pt>
                <c:pt idx="16">
                  <c:v>YT3I-fdf1 (200)</c:v>
                </c:pt>
                <c:pt idx="17">
                  <c:v>DJ9BV4.4wl</c:v>
                </c:pt>
                <c:pt idx="18">
                  <c:v>G0KSC-11b</c:v>
                </c:pt>
                <c:pt idx="19">
                  <c:v>YT3I0218tt</c:v>
                </c:pt>
                <c:pt idx="20">
                  <c:v>DK7ZB0210_8 (28)</c:v>
                </c:pt>
                <c:pt idx="21">
                  <c:v>M2-5wl (40)</c:v>
                </c:pt>
                <c:pt idx="22">
                  <c:v>G0KSC-10lwa</c:v>
                </c:pt>
                <c:pt idx="23">
                  <c:v>DK7ZB0209_5 (28)</c:v>
                </c:pt>
                <c:pt idx="24">
                  <c:v>EF0211b-8</c:v>
                </c:pt>
                <c:pt idx="25">
                  <c:v>*** YU3BA-opt</c:v>
                </c:pt>
                <c:pt idx="26">
                  <c:v>EF0210LT-5</c:v>
                </c:pt>
                <c:pt idx="27">
                  <c:v>DD0VF-9 (25)</c:v>
                </c:pt>
                <c:pt idx="28">
                  <c:v>UA9TC-9rs</c:v>
                </c:pt>
                <c:pt idx="29">
                  <c:v>K1FO-15 (30)</c:v>
                </c:pt>
                <c:pt idx="30">
                  <c:v>M2-12xh (42)</c:v>
                </c:pt>
                <c:pt idx="31">
                  <c:v>G0KSC-06lfa2EU</c:v>
                </c:pt>
                <c:pt idx="32">
                  <c:v>UA9TC-10rs</c:v>
                </c:pt>
                <c:pt idx="33">
                  <c:v>EF0209-8</c:v>
                </c:pt>
                <c:pt idx="34">
                  <c:v>SM2CEW-7</c:v>
                </c:pt>
                <c:pt idx="35">
                  <c:v>UA9TC-8rs</c:v>
                </c:pt>
                <c:pt idx="36">
                  <c:v>DJ9BV2.2wl</c:v>
                </c:pt>
                <c:pt idx="37">
                  <c:v>Y21508XL3 (200)</c:v>
                </c:pt>
                <c:pt idx="38">
                  <c:v>CC17b2 (33)</c:v>
                </c:pt>
                <c:pt idx="39">
                  <c:v>K1FO-12 (36)</c:v>
                </c:pt>
                <c:pt idx="40">
                  <c:v>EF0208-8</c:v>
                </c:pt>
                <c:pt idx="41">
                  <c:v>Y21308XL5 (200)</c:v>
                </c:pt>
                <c:pt idx="42">
                  <c:v>YT3I0210</c:v>
                </c:pt>
                <c:pt idx="43">
                  <c:v>UA9TC-11rs</c:v>
                </c:pt>
                <c:pt idx="44">
                  <c:v>EF0212b-8</c:v>
                </c:pt>
                <c:pt idx="45">
                  <c:v>EF0213m-8</c:v>
                </c:pt>
                <c:pt idx="46">
                  <c:v>DK7ZB0208_8 (28)</c:v>
                </c:pt>
                <c:pt idx="47">
                  <c:v>UA9TC-7rp</c:v>
                </c:pt>
                <c:pt idx="48">
                  <c:v>DL6WU-15_5</c:v>
                </c:pt>
                <c:pt idx="49">
                  <c:v>*** QY21210XL3d4 (200)</c:v>
                </c:pt>
                <c:pt idx="50">
                  <c:v>Y21108XL4 (200)</c:v>
                </c:pt>
                <c:pt idx="51">
                  <c:v>*** YT3I-3ref</c:v>
                </c:pt>
                <c:pt idx="52">
                  <c:v>UA9TC-12rs</c:v>
                </c:pt>
                <c:pt idx="53">
                  <c:v>*** QY20710XL4d1 (200)</c:v>
                </c:pt>
                <c:pt idx="54">
                  <c:v>bvo2_20</c:v>
                </c:pt>
                <c:pt idx="55">
                  <c:v>bvo2-18</c:v>
                </c:pt>
                <c:pt idx="56">
                  <c:v>YT3I0205H</c:v>
                </c:pt>
                <c:pt idx="57">
                  <c:v>*** QY20810XL7d3</c:v>
                </c:pt>
                <c:pt idx="58">
                  <c:v>DL6WU2-P15</c:v>
                </c:pt>
                <c:pt idx="59">
                  <c:v>*** QY20910XL3d2 (200)</c:v>
                </c:pt>
                <c:pt idx="60">
                  <c:v>*** YU1QT-OBL6</c:v>
                </c:pt>
                <c:pt idx="61">
                  <c:v>YT3I0210wu1</c:v>
                </c:pt>
                <c:pt idx="62">
                  <c:v>*** QY21310XL3d5 (200)</c:v>
                </c:pt>
                <c:pt idx="63">
                  <c:v>YT3I0212</c:v>
                </c:pt>
                <c:pt idx="64">
                  <c:v>Y21208XL1 (200)</c:v>
                </c:pt>
                <c:pt idx="65">
                  <c:v>DL6WU2-P10</c:v>
                </c:pt>
                <c:pt idx="66">
                  <c:v>YT3I0215b</c:v>
                </c:pt>
                <c:pt idx="67">
                  <c:v>DL6WU2-P12</c:v>
                </c:pt>
                <c:pt idx="68">
                  <c:v>DL6WU-10_5</c:v>
                </c:pt>
                <c:pt idx="69">
                  <c:v>UA9TC-15rs</c:v>
                </c:pt>
                <c:pt idx="70">
                  <c:v>*** QY21210XL3d5 (200)</c:v>
                </c:pt>
                <c:pt idx="71">
                  <c:v>UA9TC-13rs</c:v>
                </c:pt>
                <c:pt idx="72">
                  <c:v>*** QY21010XL3d3 (200)</c:v>
                </c:pt>
                <c:pt idx="73">
                  <c:v>*** QY20810XL4d2 (200)</c:v>
                </c:pt>
                <c:pt idx="74">
                  <c:v>UA9TC-14rp</c:v>
                </c:pt>
                <c:pt idx="75">
                  <c:v>YT3I0209</c:v>
                </c:pt>
                <c:pt idx="76">
                  <c:v>Y20908XL4 (200)</c:v>
                </c:pt>
                <c:pt idx="77">
                  <c:v>*** QY20710XL7d2 (200)</c:v>
                </c:pt>
                <c:pt idx="78">
                  <c:v>I0JXX2-16 (32)</c:v>
                </c:pt>
                <c:pt idx="79">
                  <c:v>*** YU0B (200)</c:v>
                </c:pt>
                <c:pt idx="80">
                  <c:v>YT3I0213b</c:v>
                </c:pt>
                <c:pt idx="81">
                  <c:v>*** GW4CQT-Q7 (75)</c:v>
                </c:pt>
                <c:pt idx="82">
                  <c:v>Y21008XL2 (200)</c:v>
                </c:pt>
                <c:pt idx="83">
                  <c:v>*** QY21310XL3d6 (200)</c:v>
                </c:pt>
                <c:pt idx="84">
                  <c:v>YT3I0211</c:v>
                </c:pt>
                <c:pt idx="85">
                  <c:v>YT3I-12acl1</c:v>
                </c:pt>
                <c:pt idx="86">
                  <c:v>CF022.26mNR</c:v>
                </c:pt>
                <c:pt idx="87">
                  <c:v>PA0MS</c:v>
                </c:pt>
                <c:pt idx="88">
                  <c:v>CF026m (200)</c:v>
                </c:pt>
                <c:pt idx="89">
                  <c:v>VE7BQH-12j</c:v>
                </c:pt>
                <c:pt idx="90">
                  <c:v>UR5EAZ-12qbeta</c:v>
                </c:pt>
              </c:strCache>
            </c:strRef>
          </c:cat>
          <c:val>
            <c:numRef>
              <c:f>'Yagi F.O.M. (English)'!$BY$8:$BY$107</c:f>
              <c:numCache>
                <c:ptCount val="100"/>
                <c:pt idx="0">
                  <c:v>137.01501292782356</c:v>
                </c:pt>
                <c:pt idx="1">
                  <c:v>99.49317510918488</c:v>
                </c:pt>
                <c:pt idx="2">
                  <c:v>136.15919693205748</c:v>
                </c:pt>
                <c:pt idx="3">
                  <c:v>103.95591062505783</c:v>
                </c:pt>
                <c:pt idx="4">
                  <c:v>108.64582437425612</c:v>
                </c:pt>
                <c:pt idx="5">
                  <c:v>92.08557785084777</c:v>
                </c:pt>
                <c:pt idx="6">
                  <c:v>84.62530489732605</c:v>
                </c:pt>
                <c:pt idx="7">
                  <c:v>60.89030050652055</c:v>
                </c:pt>
                <c:pt idx="8">
                  <c:v>59.009477019994115</c:v>
                </c:pt>
                <c:pt idx="9">
                  <c:v>71.88311754363173</c:v>
                </c:pt>
                <c:pt idx="10">
                  <c:v>77.62694531486208</c:v>
                </c:pt>
                <c:pt idx="11">
                  <c:v>62.98314565024943</c:v>
                </c:pt>
                <c:pt idx="12">
                  <c:v>59.97253095067945</c:v>
                </c:pt>
                <c:pt idx="13">
                  <c:v>55.3435675625203</c:v>
                </c:pt>
                <c:pt idx="14">
                  <c:v>51.32219777412181</c:v>
                </c:pt>
                <c:pt idx="15">
                  <c:v>62.933119918754564</c:v>
                </c:pt>
                <c:pt idx="16">
                  <c:v>40.75331731669639</c:v>
                </c:pt>
                <c:pt idx="17">
                  <c:v>51.19189069282537</c:v>
                </c:pt>
                <c:pt idx="18">
                  <c:v>28.62025092291087</c:v>
                </c:pt>
                <c:pt idx="19">
                  <c:v>24.4596919695023</c:v>
                </c:pt>
                <c:pt idx="20">
                  <c:v>42.77396883416969</c:v>
                </c:pt>
                <c:pt idx="21">
                  <c:v>41.54546111615451</c:v>
                </c:pt>
                <c:pt idx="22">
                  <c:v>32.15168177664378</c:v>
                </c:pt>
                <c:pt idx="23">
                  <c:v>25.64725608714562</c:v>
                </c:pt>
                <c:pt idx="24">
                  <c:v>34.28779827687665</c:v>
                </c:pt>
                <c:pt idx="25">
                  <c:v>37.56525102747122</c:v>
                </c:pt>
                <c:pt idx="26">
                  <c:v>20.300468258008276</c:v>
                </c:pt>
                <c:pt idx="27">
                  <c:v>21.746868412258927</c:v>
                </c:pt>
                <c:pt idx="28">
                  <c:v>24.496018985564262</c:v>
                </c:pt>
                <c:pt idx="29">
                  <c:v>31.157004583755782</c:v>
                </c:pt>
                <c:pt idx="30">
                  <c:v>29.81076478118153</c:v>
                </c:pt>
                <c:pt idx="31">
                  <c:v>23.16245685693634</c:v>
                </c:pt>
                <c:pt idx="32">
                  <c:v>24.025546153660525</c:v>
                </c:pt>
                <c:pt idx="33">
                  <c:v>26.99874655920578</c:v>
                </c:pt>
                <c:pt idx="34">
                  <c:v>15.22686034735179</c:v>
                </c:pt>
                <c:pt idx="35">
                  <c:v>19.940912330599538</c:v>
                </c:pt>
                <c:pt idx="36">
                  <c:v>27.61972140595273</c:v>
                </c:pt>
                <c:pt idx="37">
                  <c:v>28.014264880001544</c:v>
                </c:pt>
                <c:pt idx="38">
                  <c:v>23.147090987007118</c:v>
                </c:pt>
                <c:pt idx="39">
                  <c:v>24.268998675690415</c:v>
                </c:pt>
                <c:pt idx="40">
                  <c:v>23.577725701518705</c:v>
                </c:pt>
                <c:pt idx="41">
                  <c:v>19.529856529904027</c:v>
                </c:pt>
                <c:pt idx="42">
                  <c:v>27.045196301433826</c:v>
                </c:pt>
                <c:pt idx="43">
                  <c:v>19.253808877948217</c:v>
                </c:pt>
                <c:pt idx="44">
                  <c:v>25.913569492003855</c:v>
                </c:pt>
                <c:pt idx="45">
                  <c:v>16.85660074240958</c:v>
                </c:pt>
                <c:pt idx="46">
                  <c:v>24.99464580262383</c:v>
                </c:pt>
                <c:pt idx="47">
                  <c:v>15.569678447779992</c:v>
                </c:pt>
                <c:pt idx="48">
                  <c:v>22.18716614151806</c:v>
                </c:pt>
                <c:pt idx="49">
                  <c:v>21.683648666899554</c:v>
                </c:pt>
                <c:pt idx="50">
                  <c:v>21.254271803452156</c:v>
                </c:pt>
                <c:pt idx="51">
                  <c:v>20.292381206792992</c:v>
                </c:pt>
                <c:pt idx="52">
                  <c:v>15.302079312988802</c:v>
                </c:pt>
                <c:pt idx="53">
                  <c:v>16.155560707453237</c:v>
                </c:pt>
                <c:pt idx="54">
                  <c:v>14.436515549747938</c:v>
                </c:pt>
                <c:pt idx="55">
                  <c:v>18.94356784599441</c:v>
                </c:pt>
                <c:pt idx="56">
                  <c:v>19.499469333794764</c:v>
                </c:pt>
                <c:pt idx="57">
                  <c:v>18.803865557984192</c:v>
                </c:pt>
                <c:pt idx="58">
                  <c:v>19.77590123003057</c:v>
                </c:pt>
                <c:pt idx="59">
                  <c:v>20.49639281488466</c:v>
                </c:pt>
                <c:pt idx="60">
                  <c:v>18.029546191730176</c:v>
                </c:pt>
                <c:pt idx="61">
                  <c:v>18.252298000343565</c:v>
                </c:pt>
                <c:pt idx="62">
                  <c:v>16.989510730454537</c:v>
                </c:pt>
                <c:pt idx="63">
                  <c:v>14.874380065531014</c:v>
                </c:pt>
                <c:pt idx="64">
                  <c:v>18.48289862224283</c:v>
                </c:pt>
                <c:pt idx="65">
                  <c:v>16.933497387091908</c:v>
                </c:pt>
                <c:pt idx="66">
                  <c:v>16.235188826656742</c:v>
                </c:pt>
                <c:pt idx="67">
                  <c:v>14.823757164343323</c:v>
                </c:pt>
                <c:pt idx="68">
                  <c:v>15.47115151940778</c:v>
                </c:pt>
                <c:pt idx="69">
                  <c:v>9.575827696956004</c:v>
                </c:pt>
                <c:pt idx="70">
                  <c:v>15.714729194452241</c:v>
                </c:pt>
                <c:pt idx="71">
                  <c:v>9.309471167926985</c:v>
                </c:pt>
                <c:pt idx="72">
                  <c:v>15.433341566728643</c:v>
                </c:pt>
                <c:pt idx="73">
                  <c:v>10.403160081798275</c:v>
                </c:pt>
                <c:pt idx="74">
                  <c:v>8.500222162349505</c:v>
                </c:pt>
                <c:pt idx="75">
                  <c:v>13.633932990659835</c:v>
                </c:pt>
                <c:pt idx="76">
                  <c:v>11.649377292226355</c:v>
                </c:pt>
                <c:pt idx="77">
                  <c:v>12.053476510803955</c:v>
                </c:pt>
                <c:pt idx="78">
                  <c:v>6.742488126779731</c:v>
                </c:pt>
                <c:pt idx="79">
                  <c:v>14.122416590309934</c:v>
                </c:pt>
                <c:pt idx="80">
                  <c:v>12.408934815584374</c:v>
                </c:pt>
                <c:pt idx="81">
                  <c:v>12.999775188106549</c:v>
                </c:pt>
                <c:pt idx="82">
                  <c:v>10.539418486536688</c:v>
                </c:pt>
                <c:pt idx="83">
                  <c:v>10.3730663978643</c:v>
                </c:pt>
                <c:pt idx="84">
                  <c:v>5.820716582054793</c:v>
                </c:pt>
                <c:pt idx="85">
                  <c:v>6.974762618597527</c:v>
                </c:pt>
                <c:pt idx="86">
                  <c:v>4.991787627544182</c:v>
                </c:pt>
                <c:pt idx="87">
                  <c:v>3.7188706485558343</c:v>
                </c:pt>
                <c:pt idx="88">
                  <c:v>4.4047399802379505</c:v>
                </c:pt>
                <c:pt idx="89">
                  <c:v>3.6938651562670985</c:v>
                </c:pt>
                <c:pt idx="90">
                  <c:v>1.9885921290652466</c:v>
                </c:pt>
              </c:numCache>
            </c:numRef>
          </c:val>
        </c:ser>
        <c:ser>
          <c:idx val="0"/>
          <c:order val="1"/>
          <c:tx>
            <c:strRef>
              <c:f>'Yagi F.O.M. (English)'!$BZ$7</c:f>
              <c:strCache>
                <c:ptCount val="1"/>
                <c:pt idx="0">
                  <c:v>Wet Av. Q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(English)'!$BX$8:$BX$107</c:f>
              <c:strCache>
                <c:ptCount val="100"/>
                <c:pt idx="0">
                  <c:v>DK7ZB0212_8 (28)</c:v>
                </c:pt>
                <c:pt idx="1">
                  <c:v>bvo2-10</c:v>
                </c:pt>
                <c:pt idx="2">
                  <c:v>EF0213-8</c:v>
                </c:pt>
                <c:pt idx="3">
                  <c:v>G0KSC-14lfa2</c:v>
                </c:pt>
                <c:pt idx="4">
                  <c:v>CF0217.5m</c:v>
                </c:pt>
                <c:pt idx="5">
                  <c:v>EF0212T-8</c:v>
                </c:pt>
                <c:pt idx="6">
                  <c:v>SM5BSZ-11</c:v>
                </c:pt>
                <c:pt idx="7">
                  <c:v>G0KSC-13lfa2</c:v>
                </c:pt>
                <c:pt idx="8">
                  <c:v>G0KSC-12lfa2</c:v>
                </c:pt>
                <c:pt idx="9">
                  <c:v>EF0210-8</c:v>
                </c:pt>
                <c:pt idx="10">
                  <c:v>*** YU1QT-OBL9</c:v>
                </c:pt>
                <c:pt idx="11">
                  <c:v>*** YU1QT-OBL13</c:v>
                </c:pt>
                <c:pt idx="12">
                  <c:v>EF0207-8</c:v>
                </c:pt>
                <c:pt idx="13">
                  <c:v>RA3AQ2-15</c:v>
                </c:pt>
                <c:pt idx="14">
                  <c:v>G0KSC-11lfa2</c:v>
                </c:pt>
                <c:pt idx="15">
                  <c:v>EF0211T-8</c:v>
                </c:pt>
                <c:pt idx="16">
                  <c:v>YT3I-fdf1 (200)</c:v>
                </c:pt>
                <c:pt idx="17">
                  <c:v>DJ9BV4.4wl</c:v>
                </c:pt>
                <c:pt idx="18">
                  <c:v>G0KSC-11b</c:v>
                </c:pt>
                <c:pt idx="19">
                  <c:v>YT3I0218tt</c:v>
                </c:pt>
                <c:pt idx="20">
                  <c:v>DK7ZB0210_8 (28)</c:v>
                </c:pt>
                <c:pt idx="21">
                  <c:v>M2-5wl (40)</c:v>
                </c:pt>
                <c:pt idx="22">
                  <c:v>G0KSC-10lwa</c:v>
                </c:pt>
                <c:pt idx="23">
                  <c:v>DK7ZB0209_5 (28)</c:v>
                </c:pt>
                <c:pt idx="24">
                  <c:v>EF0211b-8</c:v>
                </c:pt>
                <c:pt idx="25">
                  <c:v>*** YU3BA-opt</c:v>
                </c:pt>
                <c:pt idx="26">
                  <c:v>EF0210LT-5</c:v>
                </c:pt>
                <c:pt idx="27">
                  <c:v>DD0VF-9 (25)</c:v>
                </c:pt>
                <c:pt idx="28">
                  <c:v>UA9TC-9rs</c:v>
                </c:pt>
                <c:pt idx="29">
                  <c:v>K1FO-15 (30)</c:v>
                </c:pt>
                <c:pt idx="30">
                  <c:v>M2-12xh (42)</c:v>
                </c:pt>
                <c:pt idx="31">
                  <c:v>G0KSC-06lfa2EU</c:v>
                </c:pt>
                <c:pt idx="32">
                  <c:v>UA9TC-10rs</c:v>
                </c:pt>
                <c:pt idx="33">
                  <c:v>EF0209-8</c:v>
                </c:pt>
                <c:pt idx="34">
                  <c:v>SM2CEW-7</c:v>
                </c:pt>
                <c:pt idx="35">
                  <c:v>UA9TC-8rs</c:v>
                </c:pt>
                <c:pt idx="36">
                  <c:v>DJ9BV2.2wl</c:v>
                </c:pt>
                <c:pt idx="37">
                  <c:v>Y21508XL3 (200)</c:v>
                </c:pt>
                <c:pt idx="38">
                  <c:v>CC17b2 (33)</c:v>
                </c:pt>
                <c:pt idx="39">
                  <c:v>K1FO-12 (36)</c:v>
                </c:pt>
                <c:pt idx="40">
                  <c:v>EF0208-8</c:v>
                </c:pt>
                <c:pt idx="41">
                  <c:v>Y21308XL5 (200)</c:v>
                </c:pt>
                <c:pt idx="42">
                  <c:v>YT3I0210</c:v>
                </c:pt>
                <c:pt idx="43">
                  <c:v>UA9TC-11rs</c:v>
                </c:pt>
                <c:pt idx="44">
                  <c:v>EF0212b-8</c:v>
                </c:pt>
                <c:pt idx="45">
                  <c:v>EF0213m-8</c:v>
                </c:pt>
                <c:pt idx="46">
                  <c:v>DK7ZB0208_8 (28)</c:v>
                </c:pt>
                <c:pt idx="47">
                  <c:v>UA9TC-7rp</c:v>
                </c:pt>
                <c:pt idx="48">
                  <c:v>DL6WU-15_5</c:v>
                </c:pt>
                <c:pt idx="49">
                  <c:v>*** QY21210XL3d4 (200)</c:v>
                </c:pt>
                <c:pt idx="50">
                  <c:v>Y21108XL4 (200)</c:v>
                </c:pt>
                <c:pt idx="51">
                  <c:v>*** YT3I-3ref</c:v>
                </c:pt>
                <c:pt idx="52">
                  <c:v>UA9TC-12rs</c:v>
                </c:pt>
                <c:pt idx="53">
                  <c:v>*** QY20710XL4d1 (200)</c:v>
                </c:pt>
                <c:pt idx="54">
                  <c:v>bvo2_20</c:v>
                </c:pt>
                <c:pt idx="55">
                  <c:v>bvo2-18</c:v>
                </c:pt>
                <c:pt idx="56">
                  <c:v>YT3I0205H</c:v>
                </c:pt>
                <c:pt idx="57">
                  <c:v>*** QY20810XL7d3</c:v>
                </c:pt>
                <c:pt idx="58">
                  <c:v>DL6WU2-P15</c:v>
                </c:pt>
                <c:pt idx="59">
                  <c:v>*** QY20910XL3d2 (200)</c:v>
                </c:pt>
                <c:pt idx="60">
                  <c:v>*** YU1QT-OBL6</c:v>
                </c:pt>
                <c:pt idx="61">
                  <c:v>YT3I0210wu1</c:v>
                </c:pt>
                <c:pt idx="62">
                  <c:v>*** QY21310XL3d5 (200)</c:v>
                </c:pt>
                <c:pt idx="63">
                  <c:v>YT3I0212</c:v>
                </c:pt>
                <c:pt idx="64">
                  <c:v>Y21208XL1 (200)</c:v>
                </c:pt>
                <c:pt idx="65">
                  <c:v>DL6WU2-P10</c:v>
                </c:pt>
                <c:pt idx="66">
                  <c:v>YT3I0215b</c:v>
                </c:pt>
                <c:pt idx="67">
                  <c:v>DL6WU2-P12</c:v>
                </c:pt>
                <c:pt idx="68">
                  <c:v>DL6WU-10_5</c:v>
                </c:pt>
                <c:pt idx="69">
                  <c:v>UA9TC-15rs</c:v>
                </c:pt>
                <c:pt idx="70">
                  <c:v>*** QY21210XL3d5 (200)</c:v>
                </c:pt>
                <c:pt idx="71">
                  <c:v>UA9TC-13rs</c:v>
                </c:pt>
                <c:pt idx="72">
                  <c:v>*** QY21010XL3d3 (200)</c:v>
                </c:pt>
                <c:pt idx="73">
                  <c:v>*** QY20810XL4d2 (200)</c:v>
                </c:pt>
                <c:pt idx="74">
                  <c:v>UA9TC-14rp</c:v>
                </c:pt>
                <c:pt idx="75">
                  <c:v>YT3I0209</c:v>
                </c:pt>
                <c:pt idx="76">
                  <c:v>Y20908XL4 (200)</c:v>
                </c:pt>
                <c:pt idx="77">
                  <c:v>*** QY20710XL7d2 (200)</c:v>
                </c:pt>
                <c:pt idx="78">
                  <c:v>I0JXX2-16 (32)</c:v>
                </c:pt>
                <c:pt idx="79">
                  <c:v>*** YU0B (200)</c:v>
                </c:pt>
                <c:pt idx="80">
                  <c:v>YT3I0213b</c:v>
                </c:pt>
                <c:pt idx="81">
                  <c:v>*** GW4CQT-Q7 (75)</c:v>
                </c:pt>
                <c:pt idx="82">
                  <c:v>Y21008XL2 (200)</c:v>
                </c:pt>
                <c:pt idx="83">
                  <c:v>*** QY21310XL3d6 (200)</c:v>
                </c:pt>
                <c:pt idx="84">
                  <c:v>YT3I0211</c:v>
                </c:pt>
                <c:pt idx="85">
                  <c:v>YT3I-12acl1</c:v>
                </c:pt>
                <c:pt idx="86">
                  <c:v>CF022.26mNR</c:v>
                </c:pt>
                <c:pt idx="87">
                  <c:v>PA0MS</c:v>
                </c:pt>
                <c:pt idx="88">
                  <c:v>CF026m (200)</c:v>
                </c:pt>
                <c:pt idx="89">
                  <c:v>VE7BQH-12j</c:v>
                </c:pt>
                <c:pt idx="90">
                  <c:v>UR5EAZ-12qbeta</c:v>
                </c:pt>
              </c:strCache>
            </c:strRef>
          </c:cat>
          <c:val>
            <c:numRef>
              <c:f>'Yagi F.O.M. (English)'!$BZ$8:$BZ$107</c:f>
              <c:numCache>
                <c:ptCount val="100"/>
                <c:pt idx="0">
                  <c:v>242.80533958829946</c:v>
                </c:pt>
                <c:pt idx="1">
                  <c:v>202.34430324840957</c:v>
                </c:pt>
                <c:pt idx="2">
                  <c:v>185.98664007825204</c:v>
                </c:pt>
                <c:pt idx="3">
                  <c:v>183.8570621640065</c:v>
                </c:pt>
                <c:pt idx="4">
                  <c:v>175.42639790720295</c:v>
                </c:pt>
                <c:pt idx="5">
                  <c:v>123.7138500675072</c:v>
                </c:pt>
                <c:pt idx="6">
                  <c:v>116.14800570648245</c:v>
                </c:pt>
                <c:pt idx="7">
                  <c:v>105.53167486195613</c:v>
                </c:pt>
                <c:pt idx="8">
                  <c:v>100.84765469604265</c:v>
                </c:pt>
                <c:pt idx="9">
                  <c:v>96.66791115752147</c:v>
                </c:pt>
                <c:pt idx="10">
                  <c:v>93.16725112414291</c:v>
                </c:pt>
                <c:pt idx="11">
                  <c:v>90.63949299228237</c:v>
                </c:pt>
                <c:pt idx="12">
                  <c:v>89.9945646596281</c:v>
                </c:pt>
                <c:pt idx="13">
                  <c:v>89.98597245836532</c:v>
                </c:pt>
                <c:pt idx="14">
                  <c:v>87.74960829983102</c:v>
                </c:pt>
                <c:pt idx="15">
                  <c:v>82.04992660545514</c:v>
                </c:pt>
                <c:pt idx="16">
                  <c:v>74.66493608660043</c:v>
                </c:pt>
                <c:pt idx="17">
                  <c:v>67.5740458108201</c:v>
                </c:pt>
                <c:pt idx="18">
                  <c:v>64.82364085480464</c:v>
                </c:pt>
                <c:pt idx="19">
                  <c:v>62.92541018249235</c:v>
                </c:pt>
                <c:pt idx="20">
                  <c:v>57.099082356151904</c:v>
                </c:pt>
                <c:pt idx="21">
                  <c:v>48.562613337157714</c:v>
                </c:pt>
                <c:pt idx="22">
                  <c:v>45.26874276389149</c:v>
                </c:pt>
                <c:pt idx="23">
                  <c:v>45.17669654041266</c:v>
                </c:pt>
                <c:pt idx="24">
                  <c:v>44.99607435185455</c:v>
                </c:pt>
                <c:pt idx="25">
                  <c:v>42.69044222140112</c:v>
                </c:pt>
                <c:pt idx="26">
                  <c:v>42.037855675643584</c:v>
                </c:pt>
                <c:pt idx="27">
                  <c:v>37.0910292949391</c:v>
                </c:pt>
                <c:pt idx="28">
                  <c:v>36.793153980950954</c:v>
                </c:pt>
                <c:pt idx="29">
                  <c:v>36.66640650850186</c:v>
                </c:pt>
                <c:pt idx="30">
                  <c:v>36.46698040687002</c:v>
                </c:pt>
                <c:pt idx="31">
                  <c:v>36.04092492450402</c:v>
                </c:pt>
                <c:pt idx="32">
                  <c:v>35.97978480439197</c:v>
                </c:pt>
                <c:pt idx="33">
                  <c:v>34.71887540670461</c:v>
                </c:pt>
                <c:pt idx="34">
                  <c:v>33.02726335926039</c:v>
                </c:pt>
                <c:pt idx="35">
                  <c:v>32.18623653615887</c:v>
                </c:pt>
                <c:pt idx="36">
                  <c:v>31.96261060142169</c:v>
                </c:pt>
                <c:pt idx="37">
                  <c:v>31.681831335288667</c:v>
                </c:pt>
                <c:pt idx="38">
                  <c:v>30.786283364771922</c:v>
                </c:pt>
                <c:pt idx="39">
                  <c:v>30.680282302385944</c:v>
                </c:pt>
                <c:pt idx="40">
                  <c:v>30.50605361971695</c:v>
                </c:pt>
                <c:pt idx="41">
                  <c:v>29.297898377308904</c:v>
                </c:pt>
                <c:pt idx="42">
                  <c:v>29.251323136671928</c:v>
                </c:pt>
                <c:pt idx="43">
                  <c:v>29.15232606722251</c:v>
                </c:pt>
                <c:pt idx="44">
                  <c:v>29.0618196145434</c:v>
                </c:pt>
                <c:pt idx="45">
                  <c:v>28.524428581228587</c:v>
                </c:pt>
                <c:pt idx="46">
                  <c:v>28.150558785896283</c:v>
                </c:pt>
                <c:pt idx="47">
                  <c:v>26.154190305088473</c:v>
                </c:pt>
                <c:pt idx="48">
                  <c:v>26.069754060374688</c:v>
                </c:pt>
                <c:pt idx="49">
                  <c:v>24.634744755861348</c:v>
                </c:pt>
                <c:pt idx="50">
                  <c:v>24.39437797553373</c:v>
                </c:pt>
                <c:pt idx="51">
                  <c:v>23.688443109999614</c:v>
                </c:pt>
                <c:pt idx="52">
                  <c:v>23.356452798038458</c:v>
                </c:pt>
                <c:pt idx="53">
                  <c:v>22.5890895445569</c:v>
                </c:pt>
                <c:pt idx="54">
                  <c:v>22.51569230654776</c:v>
                </c:pt>
                <c:pt idx="55">
                  <c:v>22.08576285463221</c:v>
                </c:pt>
                <c:pt idx="56">
                  <c:v>21.98204822167464</c:v>
                </c:pt>
                <c:pt idx="57">
                  <c:v>21.901865266833585</c:v>
                </c:pt>
                <c:pt idx="58">
                  <c:v>21.170575956229204</c:v>
                </c:pt>
                <c:pt idx="59">
                  <c:v>20.861946409458902</c:v>
                </c:pt>
                <c:pt idx="60">
                  <c:v>19.573727318407887</c:v>
                </c:pt>
                <c:pt idx="61">
                  <c:v>19.314610539593815</c:v>
                </c:pt>
                <c:pt idx="62">
                  <c:v>18.68432703753993</c:v>
                </c:pt>
                <c:pt idx="63">
                  <c:v>18.44468257565776</c:v>
                </c:pt>
                <c:pt idx="64">
                  <c:v>17.94050227884578</c:v>
                </c:pt>
                <c:pt idx="65">
                  <c:v>17.723210629067665</c:v>
                </c:pt>
                <c:pt idx="66">
                  <c:v>17.494852244148642</c:v>
                </c:pt>
                <c:pt idx="67">
                  <c:v>17.3470959632105</c:v>
                </c:pt>
                <c:pt idx="68">
                  <c:v>17.197164701035216</c:v>
                </c:pt>
                <c:pt idx="69">
                  <c:v>16.966592663027672</c:v>
                </c:pt>
                <c:pt idx="70">
                  <c:v>16.116131539224053</c:v>
                </c:pt>
                <c:pt idx="71">
                  <c:v>15.509960730347165</c:v>
                </c:pt>
                <c:pt idx="72">
                  <c:v>15.413495767265434</c:v>
                </c:pt>
                <c:pt idx="73">
                  <c:v>15.394024619929798</c:v>
                </c:pt>
                <c:pt idx="74">
                  <c:v>14.912082633593377</c:v>
                </c:pt>
                <c:pt idx="75">
                  <c:v>14.624993287338935</c:v>
                </c:pt>
                <c:pt idx="76">
                  <c:v>14.622943290941336</c:v>
                </c:pt>
                <c:pt idx="77">
                  <c:v>14.197070482910812</c:v>
                </c:pt>
                <c:pt idx="78">
                  <c:v>13.78818257245066</c:v>
                </c:pt>
                <c:pt idx="79">
                  <c:v>13.631978812137055</c:v>
                </c:pt>
                <c:pt idx="80">
                  <c:v>13.248039624052005</c:v>
                </c:pt>
                <c:pt idx="81">
                  <c:v>12.676518102815388</c:v>
                </c:pt>
                <c:pt idx="82">
                  <c:v>12.660833212852078</c:v>
                </c:pt>
                <c:pt idx="83">
                  <c:v>10.491705414742162</c:v>
                </c:pt>
                <c:pt idx="84">
                  <c:v>7.710165130269569</c:v>
                </c:pt>
                <c:pt idx="85">
                  <c:v>7.4083490835880665</c:v>
                </c:pt>
                <c:pt idx="86">
                  <c:v>7.2679200972765745</c:v>
                </c:pt>
                <c:pt idx="87">
                  <c:v>5.123655516441316</c:v>
                </c:pt>
                <c:pt idx="88">
                  <c:v>5.057323820840913</c:v>
                </c:pt>
                <c:pt idx="89">
                  <c:v>4.885057662033112</c:v>
                </c:pt>
                <c:pt idx="90">
                  <c:v>2.1934284310752674</c:v>
                </c:pt>
              </c:numCache>
            </c:numRef>
          </c:val>
        </c:ser>
        <c:axId val="28783421"/>
        <c:axId val="57724198"/>
      </c:barChart>
      <c:catAx>
        <c:axId val="287834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&lt;&lt;&lt;&lt; better</a:t>
                </a:r>
                <a:r>
                  <a:rPr lang="en-US" cap="none" sz="11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Antenna Type    </a:t>
                </a: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worse &gt;&gt;&gt;&gt;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4198"/>
        <c:crossesAt val="1"/>
        <c:auto val="1"/>
        <c:lblOffset val="100"/>
        <c:tickLblSkip val="1"/>
        <c:tickMarkSkip val="2"/>
        <c:noMultiLvlLbl val="0"/>
      </c:catAx>
      <c:valAx>
        <c:axId val="57724198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Dry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and </a:t>
                </a: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Wet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Aver. Q-factors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83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125"/>
          <c:y val="0.169"/>
          <c:w val="0.1667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Rad. Q faktor antene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2"/>
          <c:w val="0.935"/>
          <c:h val="0.70075"/>
        </c:manualLayout>
      </c:layout>
      <c:lineChart>
        <c:grouping val="standard"/>
        <c:varyColors val="0"/>
        <c:ser>
          <c:idx val="1"/>
          <c:order val="0"/>
          <c:tx>
            <c:strRef>
              <c:f>'Yagi F.O.M. (Srpski)'!$B$7:$G$7</c:f>
              <c:strCache>
                <c:ptCount val="1"/>
                <c:pt idx="0">
                  <c:v>YU3BA-opt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(Srpski)'!$BI$10:$BI$30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(Srpski)'!$BF$10:$BF$30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5"/>
          <c:order val="1"/>
          <c:tx>
            <c:strRef>
              <c:f>'Yagi F.O.M. (Srpski)'!$A$23:$G$23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(Srpski)'!$BI$10:$BI$30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(Srpski)'!$BN$10:$BN$30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432"/>
        <c:crosses val="autoZero"/>
        <c:auto val="1"/>
        <c:lblOffset val="100"/>
        <c:tickLblSkip val="5"/>
        <c:noMultiLvlLbl val="0"/>
      </c:catAx>
      <c:valAx>
        <c:axId val="451484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Q-factor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57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075"/>
          <c:y val="0.93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F.O.M antene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M=10*log(G/T+G/(1+Q)+G/SWR)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535"/>
          <c:w val="0.93375"/>
          <c:h val="0.706"/>
        </c:manualLayout>
      </c:layout>
      <c:lineChart>
        <c:grouping val="standard"/>
        <c:varyColors val="0"/>
        <c:ser>
          <c:idx val="2"/>
          <c:order val="0"/>
          <c:tx>
            <c:strRef>
              <c:f>'Yagi F.O.M. (Srpski)'!$B$7:$G$7</c:f>
              <c:strCache>
                <c:ptCount val="1"/>
                <c:pt idx="0">
                  <c:v>YU3BA-opt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(Srpski)'!$BI$10:$BI$30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(Srpski)'!$BG$10:$BG$30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'Yagi F.O.M. (Srpski)'!$A$23:$G$23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(Srpski)'!$BI$10:$BI$30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(Srpski)'!$BO$10:$BO$30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4346"/>
        <c:crosses val="autoZero"/>
        <c:auto val="1"/>
        <c:lblOffset val="100"/>
        <c:tickLblSkip val="5"/>
        <c:noMultiLvlLbl val="0"/>
      </c:catAx>
      <c:valAx>
        <c:axId val="3314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[dB]
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Dobit antene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5325"/>
          <c:w val="0.934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'Yagi F.O.M. (Srpski)'!$B$7:$G$7</c:f>
              <c:strCache>
                <c:ptCount val="1"/>
                <c:pt idx="0">
                  <c:v>YU3BA-opt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(Srpski)'!$BA$10:$BA$30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(Srpski)'!$BD$10:$BD$30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'Yagi F.O.M. (Srpski)'!$A$23:$G$23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(Srpski)'!$BA$10:$BA$30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(Srpski)'!$BL$10:$BL$30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tickLblSkip val="5"/>
        <c:noMultiLvlLbl val="0"/>
      </c:catAx>
      <c:valAx>
        <c:axId val="337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dBi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VSWR antene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025"/>
          <c:w val="0.929"/>
          <c:h val="0.71125"/>
        </c:manualLayout>
      </c:layout>
      <c:lineChart>
        <c:grouping val="standard"/>
        <c:varyColors val="0"/>
        <c:ser>
          <c:idx val="0"/>
          <c:order val="0"/>
          <c:tx>
            <c:strRef>
              <c:f>'Yagi F.O.M. (Srpski)'!$B$7:$G$7</c:f>
              <c:strCache>
                <c:ptCount val="1"/>
                <c:pt idx="0">
                  <c:v>YU3BA-opt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(Srpski)'!$BI$10:$BI$30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(Srpski)'!$BE$10:$BE$30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'Yagi F.O.M. (Srpski)'!$A$23:$G$23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(Srpski)'!$BI$10:$BI$30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'Yagi F.O.M. (Srpski)'!$BM$10:$BM$30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35566"/>
        <c:crossesAt val="1"/>
        <c:auto val="1"/>
        <c:lblOffset val="100"/>
        <c:tickLblSkip val="5"/>
        <c:noMultiLvlLbl val="0"/>
      </c:catAx>
      <c:valAx>
        <c:axId val="2733556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Srednje M za suvu i vlažnu antenu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(veća vrednost M i manja razlika za </a:t>
            </a: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suvu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i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vlažnu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antenu je bolja)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M=10*log(G/T+G/(1+Q)+G/SWR)</a:t>
            </a:r>
          </a:p>
        </c:rich>
      </c:tx>
      <c:layout>
        <c:manualLayout>
          <c:xMode val="factor"/>
          <c:yMode val="factor"/>
          <c:x val="-0.001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05"/>
          <c:w val="0.954"/>
          <c:h val="0.6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(Srpski)'!$K$7</c:f>
              <c:strCache>
                <c:ptCount val="1"/>
                <c:pt idx="0">
                  <c:v>Sred. Msuv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'Yagi F.O.M. (Srpski)'!$J$8:$J$107</c:f>
              <c:strCache/>
            </c:strRef>
          </c:cat>
          <c:val>
            <c:numRef>
              <c:f>'Yagi F.O.M. (Srpski)'!$K$8:$K$107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0"/>
          <c:order val="1"/>
          <c:tx>
            <c:strRef>
              <c:f>'Yagi F.O.M. (Srpski)'!$L$7</c:f>
              <c:strCache>
                <c:ptCount val="1"/>
                <c:pt idx="0">
                  <c:v>Sred. Mvlaž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(Srpski)'!$J$8:$J$107</c:f>
              <c:strCache/>
            </c:strRef>
          </c:cat>
          <c:val>
            <c:numRef>
              <c:f>'Yagi F.O.M. (Srpski)'!$L$8:$L$107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44693503"/>
        <c:axId val="66697208"/>
      </c:barChart>
      <c:catAx>
        <c:axId val="4469350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&lt;&lt;&lt;&lt; kraća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Tip Antene   </a:t>
                </a:r>
                <a:r>
                  <a:rPr lang="en-US" cap="none" sz="11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duža   &gt;&gt;&gt;&gt;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7208"/>
        <c:crossesAt val="8"/>
        <c:auto val="1"/>
        <c:lblOffset val="100"/>
        <c:tickLblSkip val="1"/>
        <c:tickMarkSkip val="2"/>
        <c:noMultiLvlLbl val="0"/>
      </c:catAx>
      <c:valAx>
        <c:axId val="66697208"/>
        <c:scaling>
          <c:orientation val="minMax"/>
          <c:min val="8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Sred. M za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suvu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vlažnu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ant.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[dB]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50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"/>
          <c:y val="0.17075"/>
          <c:w val="0.317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Stabilnost performansi antene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(manja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Degradacija M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je bolja)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Degradacija M za vlažnu antenu = Msuv - Mvlaž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[dB]</a:t>
            </a:r>
          </a:p>
        </c:rich>
      </c:tx>
      <c:layout>
        <c:manualLayout>
          <c:xMode val="factor"/>
          <c:yMode val="factor"/>
          <c:x val="-0.006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15"/>
          <c:w val="0.954"/>
          <c:h val="0.72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(Srpski)'!$BV$7</c:f>
              <c:strCache>
                <c:ptCount val="1"/>
                <c:pt idx="0">
                  <c:v>Msuv - Mvlaž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(Srpski)'!$BU$8:$BU$107</c:f>
              <c:strCache/>
            </c:strRef>
          </c:cat>
          <c:val>
            <c:numRef>
              <c:f>'Yagi F.O.M. (Srpski)'!$BV$8:$BV$107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63403961"/>
        <c:axId val="33764738"/>
      </c:barChart>
      <c:catAx>
        <c:axId val="634039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&lt;&lt;&lt;&lt; bolja</a:t>
                </a:r>
                <a:r>
                  <a:rPr lang="en-US" cap="none" sz="10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 Antene   </a:t>
                </a:r>
                <a:r>
                  <a:rPr lang="en-US" cap="none" sz="107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lošija &gt;&gt;&gt;&gt;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4738"/>
        <c:crossesAt val="0"/>
        <c:auto val="1"/>
        <c:lblOffset val="100"/>
        <c:tickLblSkip val="1"/>
        <c:tickMarkSkip val="2"/>
        <c:noMultiLvlLbl val="0"/>
      </c:catAx>
      <c:valAx>
        <c:axId val="33764738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Degradacija M za vlažnu antenu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[dB]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03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65"/>
          <c:y val="0.1655"/>
          <c:w val="0.1012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Stabilnost performansi antene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(manje </a:t>
            </a:r>
            <a:r>
              <a:rPr lang="en-US" cap="none" sz="11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povećanje Q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je bolje)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Povećanje Q-faktora vlažne antene = Qvlaž - Qsuv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45"/>
          <c:w val="0.954"/>
          <c:h val="0.7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'Yagi F.O.M. (Srpski)'!$BR$7</c:f>
              <c:strCache>
                <c:ptCount val="1"/>
                <c:pt idx="0">
                  <c:v>Qvlaž - Qsuv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'Yagi F.O.M. (Srpski)'!$BQ$8:$BQ$107</c:f>
              <c:strCache/>
            </c:strRef>
          </c:cat>
          <c:val>
            <c:numRef>
              <c:f>'Yagi F.O.M. (Srpski)'!$BR$8:$BR$107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35447187"/>
        <c:axId val="50589228"/>
      </c:barChart>
      <c:catAx>
        <c:axId val="354471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&lt;&lt;&lt;&lt; bolja</a:t>
                </a:r>
                <a:r>
                  <a:rPr lang="en-US" cap="none" sz="10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 Antene  </a:t>
                </a:r>
                <a:r>
                  <a:rPr lang="en-US" cap="none" sz="10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lošija &gt;&gt;&gt;&gt;</a:t>
                </a:r>
              </a:p>
            </c:rich>
          </c:tx>
          <c:layout>
            <c:manualLayout>
              <c:xMode val="factor"/>
              <c:yMode val="factor"/>
              <c:x val="-0.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9228"/>
        <c:crossesAt val="0"/>
        <c:auto val="1"/>
        <c:lblOffset val="100"/>
        <c:tickLblSkip val="1"/>
        <c:tickMarkSkip val="2"/>
        <c:noMultiLvlLbl val="0"/>
      </c:catAx>
      <c:valAx>
        <c:axId val="50589228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Povećanje Q vlažne antene</a:t>
                </a: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7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75"/>
          <c:y val="0.164"/>
          <c:w val="0.103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Srednji Q-faktor suve i vlažne antene 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(manja vrednost Q i manja razlika za </a:t>
            </a:r>
            <a:r>
              <a:rPr lang="en-US" cap="none" sz="11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suvu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i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1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lažnu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antenu je bolja)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275"/>
          <c:w val="0.95375"/>
          <c:h val="0.68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(Srpski)'!$N$7</c:f>
              <c:strCache>
                <c:ptCount val="1"/>
                <c:pt idx="0">
                  <c:v>Sred. Qsuv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(Srpski)'!$J$8:$J$107</c:f>
              <c:strCache/>
            </c:strRef>
          </c:cat>
          <c:val>
            <c:numRef>
              <c:f>'Yagi F.O.M. (Srpski)'!$N$8:$N$107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0"/>
          <c:order val="1"/>
          <c:tx>
            <c:strRef>
              <c:f>'Yagi F.O.M. (Srpski)'!$O$7</c:f>
              <c:strCache>
                <c:ptCount val="1"/>
                <c:pt idx="0">
                  <c:v>Sred. Qvlaž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(Srpski)'!$J$8:$J$107</c:f>
              <c:strCache/>
            </c:strRef>
          </c:cat>
          <c:val>
            <c:numRef>
              <c:f>'Yagi F.O.M. (Srpski)'!$O$8:$O$107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52649869"/>
        <c:axId val="4086774"/>
      </c:barChart>
      <c:catAx>
        <c:axId val="5264986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&lt;&lt;&lt;&lt; kraća   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 Antene    </a:t>
                </a:r>
                <a:r>
                  <a:rPr lang="en-US" cap="none" sz="11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duža &gt;&gt;&gt;&gt;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774"/>
        <c:crossesAt val="1"/>
        <c:auto val="1"/>
        <c:lblOffset val="100"/>
        <c:tickLblSkip val="1"/>
        <c:tickMarkSkip val="2"/>
        <c:noMultiLvlLbl val="0"/>
      </c:catAx>
      <c:valAx>
        <c:axId val="4086774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Srednji Q za </a:t>
                </a:r>
                <a:r>
                  <a:rPr lang="en-US" cap="none" sz="1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suvu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</a:t>
                </a: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vlažnu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nt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49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25"/>
          <c:y val="0.18"/>
          <c:w val="0.1642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Specifično M prema dužini antene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(veća vrednost </a:t>
            </a: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specifičnog M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za datu dužinu antene je bolja)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Specifično M = (srednje M) / (dužina antene)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3225"/>
          <c:w val="0.9475"/>
          <c:h val="0.689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'Yagi F.O.M. (Srpski)'!$AX$7</c:f>
              <c:strCache>
                <c:ptCount val="1"/>
                <c:pt idx="0">
                  <c:v>Specifično M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(Srpski)'!$J$8:$J$107</c:f>
              <c:strCache/>
            </c:strRef>
          </c:cat>
          <c:val>
            <c:numRef>
              <c:f>'Yagi F.O.M. (Srpski)'!$AX$8:$AX$107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36780967"/>
        <c:axId val="62593248"/>
      </c:barChart>
      <c:barChart>
        <c:barDir val="col"/>
        <c:grouping val="clustered"/>
        <c:varyColors val="0"/>
        <c:ser>
          <c:idx val="0"/>
          <c:order val="1"/>
          <c:tx>
            <c:strRef>
              <c:f>'Yagi F.O.M. (Srpski)'!$M$7</c:f>
              <c:strCache>
                <c:ptCount val="1"/>
                <c:pt idx="0">
                  <c:v>Dužina antene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'Yagi F.O.M. (Srpski)'!$M$8:$M$107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overlap val="-100"/>
        <c:gapWidth val="400"/>
        <c:axId val="26468321"/>
        <c:axId val="36888298"/>
      </c:barChart>
      <c:catAx>
        <c:axId val="3678096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&lt;&lt;&lt;&lt; kraća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 Antene   </a:t>
                </a: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duža &gt;&gt;&gt;&gt;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cross"/>
        <c:minorTickMark val="cross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93248"/>
        <c:crossesAt val="0"/>
        <c:auto val="1"/>
        <c:lblOffset val="100"/>
        <c:tickLblSkip val="1"/>
        <c:tickMarkSkip val="2"/>
        <c:noMultiLvlLbl val="0"/>
      </c:catAx>
      <c:valAx>
        <c:axId val="62593248"/>
        <c:scaling>
          <c:orientation val="minMax"/>
          <c:max val="14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Specifično M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[dB / tal. dužini]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0967"/>
        <c:crossesAt val="1"/>
        <c:crossBetween val="between"/>
        <c:dispUnits/>
        <c:majorUnit val="2"/>
        <c:minorUnit val="0.5"/>
      </c:valAx>
      <c:catAx>
        <c:axId val="26468321"/>
        <c:scaling>
          <c:orientation val="maxMin"/>
        </c:scaling>
        <c:axPos val="b"/>
        <c:delete val="1"/>
        <c:majorTickMark val="in"/>
        <c:minorTickMark val="none"/>
        <c:tickLblPos val="nextTo"/>
        <c:crossAx val="36888298"/>
        <c:crossesAt val="0"/>
        <c:auto val="1"/>
        <c:lblOffset val="100"/>
        <c:noMultiLvlLbl val="0"/>
      </c:catAx>
      <c:valAx>
        <c:axId val="36888298"/>
        <c:scaling>
          <c:orientation val="minMax"/>
          <c:max val="140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Dužina antene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 val="max"/>
        <c:crossBetween val="between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625"/>
          <c:y val="0.18325"/>
          <c:w val="0.18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Antenna F.O.M.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M=10*log(G/T+G/(1+Q)+G/SWR)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535"/>
          <c:w val="0.93375"/>
          <c:h val="0.706"/>
        </c:manualLayout>
      </c:layout>
      <c:lineChart>
        <c:grouping val="standard"/>
        <c:varyColors val="0"/>
        <c:ser>
          <c:idx val="2"/>
          <c:order val="0"/>
          <c:tx>
            <c:strRef>
              <c:f>'Yagi F.O.M. (English)'!$B$7:$G$7</c:f>
              <c:strCache>
                <c:ptCount val="1"/>
                <c:pt idx="0">
                  <c:v>YT3I-c1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(English)'!$BI$10:$BI$30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(English)'!$BG$10:$BG$30</c:f>
              <c:numCache>
                <c:ptCount val="21"/>
                <c:pt idx="1">
                  <c:v>18.0453170416807</c:v>
                </c:pt>
                <c:pt idx="2">
                  <c:v>18.100125160367554</c:v>
                </c:pt>
                <c:pt idx="3">
                  <c:v>18.16581914521534</c:v>
                </c:pt>
                <c:pt idx="4">
                  <c:v>18.232347200195132</c:v>
                </c:pt>
                <c:pt idx="5">
                  <c:v>18.28965138906858</c:v>
                </c:pt>
                <c:pt idx="6">
                  <c:v>18.357655383160573</c:v>
                </c:pt>
                <c:pt idx="7">
                  <c:v>18.41629314151926</c:v>
                </c:pt>
                <c:pt idx="8">
                  <c:v>18.47539928645862</c:v>
                </c:pt>
                <c:pt idx="9">
                  <c:v>18.54442967590243</c:v>
                </c:pt>
                <c:pt idx="10">
                  <c:v>18.58989486257628</c:v>
                </c:pt>
                <c:pt idx="11">
                  <c:v>18.55000982315779</c:v>
                </c:pt>
                <c:pt idx="12">
                  <c:v>18.49991420689046</c:v>
                </c:pt>
                <c:pt idx="13">
                  <c:v>18.44806042808063</c:v>
                </c:pt>
                <c:pt idx="14">
                  <c:v>18.394627445710753</c:v>
                </c:pt>
                <c:pt idx="15">
                  <c:v>18.33959834343702</c:v>
                </c:pt>
                <c:pt idx="16">
                  <c:v>18.282910164480842</c:v>
                </c:pt>
                <c:pt idx="17">
                  <c:v>18.224408257509136</c:v>
                </c:pt>
                <c:pt idx="18">
                  <c:v>18.16402009927686</c:v>
                </c:pt>
                <c:pt idx="19">
                  <c:v>18.09151783730431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'Yagi F.O.M. (English)'!$A$23:$G$23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(English)'!$BI$10:$BI$30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(English)'!$BO$10:$BO$30</c:f>
              <c:numCache>
                <c:ptCount val="21"/>
                <c:pt idx="1">
                  <c:v>18.307197877030077</c:v>
                </c:pt>
                <c:pt idx="2">
                  <c:v>18.35362334304622</c:v>
                </c:pt>
                <c:pt idx="3">
                  <c:v>18.395014318839692</c:v>
                </c:pt>
                <c:pt idx="4">
                  <c:v>18.437180721992668</c:v>
                </c:pt>
                <c:pt idx="5">
                  <c:v>18.453987102670286</c:v>
                </c:pt>
                <c:pt idx="6">
                  <c:v>18.451080019422886</c:v>
                </c:pt>
                <c:pt idx="7">
                  <c:v>18.430926713219094</c:v>
                </c:pt>
                <c:pt idx="8">
                  <c:v>18.399392410448602</c:v>
                </c:pt>
                <c:pt idx="9">
                  <c:v>18.360848203131013</c:v>
                </c:pt>
                <c:pt idx="10">
                  <c:v>18.31765142842306</c:v>
                </c:pt>
                <c:pt idx="11">
                  <c:v>18.270916573751776</c:v>
                </c:pt>
                <c:pt idx="12">
                  <c:v>18.221258451623726</c:v>
                </c:pt>
                <c:pt idx="13">
                  <c:v>18.158997507472083</c:v>
                </c:pt>
                <c:pt idx="14">
                  <c:v>18.104089978686055</c:v>
                </c:pt>
                <c:pt idx="15">
                  <c:v>18.036677674330413</c:v>
                </c:pt>
                <c:pt idx="16">
                  <c:v>17.976845662904278</c:v>
                </c:pt>
                <c:pt idx="17">
                  <c:v>17.90458049831946</c:v>
                </c:pt>
                <c:pt idx="18">
                  <c:v>17.829822263417498</c:v>
                </c:pt>
                <c:pt idx="19">
                  <c:v>17.752531162040334</c:v>
                </c:pt>
              </c:numCache>
            </c:numRef>
          </c:val>
          <c:smooth val="1"/>
        </c:ser>
        <c:marker val="1"/>
        <c:axId val="50701043"/>
        <c:axId val="53656204"/>
      </c:lineChart>
      <c:catAx>
        <c:axId val="5070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56204"/>
        <c:crosses val="autoZero"/>
        <c:auto val="1"/>
        <c:lblOffset val="100"/>
        <c:tickLblSkip val="5"/>
        <c:noMultiLvlLbl val="0"/>
      </c:catAx>
      <c:valAx>
        <c:axId val="5365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[dB]
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10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Srednji Q-faktor suve i vlažne antene 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(manja vrednost Q i manja razlika za</a:t>
            </a:r>
            <a:r>
              <a:rPr lang="en-US" cap="none" sz="11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 suvu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i </a:t>
            </a:r>
            <a:r>
              <a:rPr lang="en-US" cap="none" sz="11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vlažnu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antenu je bolja)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225"/>
          <c:w val="0.95375"/>
          <c:h val="0.6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(Srpski)'!$BY$7</c:f>
              <c:strCache>
                <c:ptCount val="1"/>
                <c:pt idx="0">
                  <c:v>Sred. Qsuv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(Srpski)'!$BX$8:$BX$107</c:f>
              <c:strCache/>
            </c:strRef>
          </c:cat>
          <c:val>
            <c:numRef>
              <c:f>'Yagi F.O.M. (Srpski)'!$BY$8:$BY$107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ser>
          <c:idx val="0"/>
          <c:order val="1"/>
          <c:tx>
            <c:strRef>
              <c:f>'Yagi F.O.M. (Srpski)'!$BZ$7</c:f>
              <c:strCache>
                <c:ptCount val="1"/>
                <c:pt idx="0">
                  <c:v>Sred. Qvlaž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(Srpski)'!$BX$8:$BX$107</c:f>
              <c:strCache/>
            </c:strRef>
          </c:cat>
          <c:val>
            <c:numRef>
              <c:f>'Yagi F.O.M. (Srpski)'!$BZ$8:$BZ$107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63559227"/>
        <c:axId val="35162132"/>
      </c:barChart>
      <c:catAx>
        <c:axId val="635592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&lt;&lt;&lt;&lt; bolja</a:t>
                </a:r>
                <a:r>
                  <a:rPr lang="en-US" cap="none" sz="11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  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Tip Antene    </a:t>
                </a:r>
                <a:r>
                  <a:rPr lang="en-US" cap="none" sz="11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lošija &gt;&gt;&gt;&gt;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2132"/>
        <c:crossesAt val="1"/>
        <c:auto val="1"/>
        <c:lblOffset val="100"/>
        <c:tickLblSkip val="1"/>
        <c:tickMarkSkip val="2"/>
        <c:noMultiLvlLbl val="0"/>
      </c:catAx>
      <c:valAx>
        <c:axId val="35162132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Srednji Q za </a:t>
                </a:r>
                <a:r>
                  <a:rPr lang="en-US" cap="none" sz="1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suvu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 </a:t>
                </a: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vlažnu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nt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7975"/>
          <c:w val="0.164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Antenna Gain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5325"/>
          <c:w val="0.932"/>
          <c:h val="0.7065"/>
        </c:manualLayout>
      </c:layout>
      <c:lineChart>
        <c:grouping val="standard"/>
        <c:varyColors val="0"/>
        <c:ser>
          <c:idx val="0"/>
          <c:order val="0"/>
          <c:tx>
            <c:strRef>
              <c:f>'Yagi F.O.M. (English)'!$B$7:$G$7</c:f>
              <c:strCache>
                <c:ptCount val="1"/>
                <c:pt idx="0">
                  <c:v>YT3I-c1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(English)'!$BA$10:$BA$30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(English)'!$BD$10:$BD$30</c:f>
              <c:numCache>
                <c:ptCount val="21"/>
                <c:pt idx="0">
                  <c:v>18.07</c:v>
                </c:pt>
                <c:pt idx="1">
                  <c:v>18.09</c:v>
                </c:pt>
                <c:pt idx="2">
                  <c:v>18.1</c:v>
                </c:pt>
                <c:pt idx="3">
                  <c:v>18.12</c:v>
                </c:pt>
                <c:pt idx="4">
                  <c:v>18.14</c:v>
                </c:pt>
                <c:pt idx="5">
                  <c:v>18.15</c:v>
                </c:pt>
                <c:pt idx="6">
                  <c:v>18.17</c:v>
                </c:pt>
                <c:pt idx="7">
                  <c:v>18.18</c:v>
                </c:pt>
                <c:pt idx="8">
                  <c:v>18.19</c:v>
                </c:pt>
                <c:pt idx="9">
                  <c:v>18.21</c:v>
                </c:pt>
                <c:pt idx="10">
                  <c:v>18.22</c:v>
                </c:pt>
                <c:pt idx="11">
                  <c:v>18.23</c:v>
                </c:pt>
                <c:pt idx="12">
                  <c:v>18.24</c:v>
                </c:pt>
                <c:pt idx="13">
                  <c:v>18.25</c:v>
                </c:pt>
                <c:pt idx="14">
                  <c:v>18.26</c:v>
                </c:pt>
                <c:pt idx="15">
                  <c:v>18.27</c:v>
                </c:pt>
                <c:pt idx="16">
                  <c:v>18.28</c:v>
                </c:pt>
                <c:pt idx="17">
                  <c:v>18.29</c:v>
                </c:pt>
                <c:pt idx="18">
                  <c:v>18.3</c:v>
                </c:pt>
                <c:pt idx="19">
                  <c:v>18.3</c:v>
                </c:pt>
                <c:pt idx="20">
                  <c:v>18.31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'Yagi F.O.M. (English)'!$A$23:$G$23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(English)'!$BA$10:$BA$30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(English)'!$BL$10:$BL$30</c:f>
              <c:numCache>
                <c:ptCount val="21"/>
                <c:pt idx="0">
                  <c:v>18.13</c:v>
                </c:pt>
                <c:pt idx="1">
                  <c:v>18.15</c:v>
                </c:pt>
                <c:pt idx="2">
                  <c:v>18.16</c:v>
                </c:pt>
                <c:pt idx="3">
                  <c:v>18.17</c:v>
                </c:pt>
                <c:pt idx="4">
                  <c:v>18.19</c:v>
                </c:pt>
                <c:pt idx="5">
                  <c:v>18.2</c:v>
                </c:pt>
                <c:pt idx="6">
                  <c:v>18.21</c:v>
                </c:pt>
                <c:pt idx="7">
                  <c:v>18.22</c:v>
                </c:pt>
                <c:pt idx="8">
                  <c:v>18.23</c:v>
                </c:pt>
                <c:pt idx="9">
                  <c:v>18.24</c:v>
                </c:pt>
                <c:pt idx="10">
                  <c:v>18.25</c:v>
                </c:pt>
                <c:pt idx="11">
                  <c:v>18.26</c:v>
                </c:pt>
                <c:pt idx="12">
                  <c:v>18.27</c:v>
                </c:pt>
                <c:pt idx="13">
                  <c:v>18.27</c:v>
                </c:pt>
                <c:pt idx="14">
                  <c:v>18.28</c:v>
                </c:pt>
                <c:pt idx="15">
                  <c:v>18.28</c:v>
                </c:pt>
                <c:pt idx="16">
                  <c:v>18.29</c:v>
                </c:pt>
                <c:pt idx="17">
                  <c:v>18.29</c:v>
                </c:pt>
                <c:pt idx="18">
                  <c:v>18.29</c:v>
                </c:pt>
                <c:pt idx="19">
                  <c:v>18.29</c:v>
                </c:pt>
                <c:pt idx="20">
                  <c:v>18.29</c:v>
                </c:pt>
              </c:numCache>
            </c:numRef>
          </c:val>
          <c:smooth val="1"/>
        </c:ser>
        <c:marker val="1"/>
        <c:axId val="13143789"/>
        <c:axId val="51185238"/>
      </c:lineChart>
      <c:catAx>
        <c:axId val="1314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5238"/>
        <c:crosses val="autoZero"/>
        <c:auto val="1"/>
        <c:lblOffset val="100"/>
        <c:tickLblSkip val="5"/>
        <c:noMultiLvlLbl val="0"/>
      </c:catAx>
      <c:valAx>
        <c:axId val="51185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dBi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Antenna VSWR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025"/>
          <c:w val="0.9265"/>
          <c:h val="0.71125"/>
        </c:manualLayout>
      </c:layout>
      <c:lineChart>
        <c:grouping val="standard"/>
        <c:varyColors val="0"/>
        <c:ser>
          <c:idx val="0"/>
          <c:order val="0"/>
          <c:tx>
            <c:strRef>
              <c:f>'Yagi F.O.M. (English)'!$B$7:$G$7</c:f>
              <c:strCache>
                <c:ptCount val="1"/>
                <c:pt idx="0">
                  <c:v>YT3I-c1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(English)'!$BI$10:$BI$30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(English)'!$BE$10:$BE$30</c:f>
              <c:numCache>
                <c:ptCount val="21"/>
                <c:pt idx="0">
                  <c:v>1.13737599595995</c:v>
                </c:pt>
                <c:pt idx="1">
                  <c:v>1.12366049076911</c:v>
                </c:pt>
                <c:pt idx="2">
                  <c:v>1.10990757406249</c:v>
                </c:pt>
                <c:pt idx="3">
                  <c:v>1.09612696393686</c:v>
                </c:pt>
                <c:pt idx="4">
                  <c:v>1.0823267375323</c:v>
                </c:pt>
                <c:pt idx="5">
                  <c:v>1.06851735824601</c:v>
                </c:pt>
                <c:pt idx="6">
                  <c:v>1.05470897096372</c:v>
                </c:pt>
                <c:pt idx="7">
                  <c:v>1.04091611630761</c:v>
                </c:pt>
                <c:pt idx="8">
                  <c:v>1.02717028033324</c:v>
                </c:pt>
                <c:pt idx="9">
                  <c:v>1.01359253359219</c:v>
                </c:pt>
                <c:pt idx="10">
                  <c:v>1.00355040207807</c:v>
                </c:pt>
                <c:pt idx="11">
                  <c:v>1.01505397479294</c:v>
                </c:pt>
                <c:pt idx="12">
                  <c:v>1.02920150174476</c:v>
                </c:pt>
                <c:pt idx="13">
                  <c:v>1.04386092876098</c:v>
                </c:pt>
                <c:pt idx="14">
                  <c:v>1.05895058268972</c:v>
                </c:pt>
                <c:pt idx="15">
                  <c:v>1.07447300201195</c:v>
                </c:pt>
                <c:pt idx="16">
                  <c:v>1.09043724457258</c:v>
                </c:pt>
                <c:pt idx="17">
                  <c:v>1.106869278581</c:v>
                </c:pt>
                <c:pt idx="18">
                  <c:v>1.12379415906539</c:v>
                </c:pt>
                <c:pt idx="19">
                  <c:v>1.1412476835725</c:v>
                </c:pt>
                <c:pt idx="20">
                  <c:v>1.15927285527818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'Yagi F.O.M. (English)'!$A$23:$G$23</c:f>
              <c:strCache>
                <c:ptCount val="1"/>
                <c:pt idx="0">
                  <c:v>WET - 0.1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'Yagi F.O.M. (English)'!$BI$10:$BI$30</c:f>
              <c:numCache>
                <c:ptCount val="21"/>
                <c:pt idx="0">
                  <c:v>144</c:v>
                </c:pt>
                <c:pt idx="1">
                  <c:v>144.1</c:v>
                </c:pt>
                <c:pt idx="2">
                  <c:v>144.2</c:v>
                </c:pt>
                <c:pt idx="3">
                  <c:v>144.3</c:v>
                </c:pt>
                <c:pt idx="4">
                  <c:v>144.4</c:v>
                </c:pt>
                <c:pt idx="5">
                  <c:v>144.5</c:v>
                </c:pt>
                <c:pt idx="6">
                  <c:v>144.6</c:v>
                </c:pt>
                <c:pt idx="7">
                  <c:v>144.7</c:v>
                </c:pt>
                <c:pt idx="8">
                  <c:v>144.8</c:v>
                </c:pt>
                <c:pt idx="9">
                  <c:v>144.9</c:v>
                </c:pt>
                <c:pt idx="10">
                  <c:v>145</c:v>
                </c:pt>
                <c:pt idx="11">
                  <c:v>145.1</c:v>
                </c:pt>
                <c:pt idx="12">
                  <c:v>145.2</c:v>
                </c:pt>
                <c:pt idx="13">
                  <c:v>145.3</c:v>
                </c:pt>
                <c:pt idx="14">
                  <c:v>145.4</c:v>
                </c:pt>
                <c:pt idx="15">
                  <c:v>145.5</c:v>
                </c:pt>
                <c:pt idx="16">
                  <c:v>145.6</c:v>
                </c:pt>
                <c:pt idx="17">
                  <c:v>145.7</c:v>
                </c:pt>
                <c:pt idx="18">
                  <c:v>145.8</c:v>
                </c:pt>
                <c:pt idx="19">
                  <c:v>145.9</c:v>
                </c:pt>
                <c:pt idx="20">
                  <c:v>146</c:v>
                </c:pt>
              </c:numCache>
            </c:numRef>
          </c:cat>
          <c:val>
            <c:numRef>
              <c:f>'Yagi F.O.M. (English)'!$BM$10:$BM$30</c:f>
              <c:numCache>
                <c:ptCount val="21"/>
                <c:pt idx="0">
                  <c:v>1.07335972082038</c:v>
                </c:pt>
                <c:pt idx="1">
                  <c:v>1.06201973513315</c:v>
                </c:pt>
                <c:pt idx="2">
                  <c:v>1.05146119484894</c:v>
                </c:pt>
                <c:pt idx="3">
                  <c:v>1.0422619228209</c:v>
                </c:pt>
                <c:pt idx="4">
                  <c:v>1.03548326574178</c:v>
                </c:pt>
                <c:pt idx="5">
                  <c:v>1.03268809409654</c:v>
                </c:pt>
                <c:pt idx="6">
                  <c:v>1.03493509554808</c:v>
                </c:pt>
                <c:pt idx="7">
                  <c:v>1.04156616724477</c:v>
                </c:pt>
                <c:pt idx="8">
                  <c:v>1.05108788747195</c:v>
                </c:pt>
                <c:pt idx="9">
                  <c:v>1.06237816686853</c:v>
                </c:pt>
                <c:pt idx="10">
                  <c:v>1.07482030016772</c:v>
                </c:pt>
                <c:pt idx="11">
                  <c:v>1.0881014983499</c:v>
                </c:pt>
                <c:pt idx="12">
                  <c:v>1.10206760797181</c:v>
                </c:pt>
                <c:pt idx="13">
                  <c:v>1.11664144605303</c:v>
                </c:pt>
                <c:pt idx="14">
                  <c:v>1.13179666392228</c:v>
                </c:pt>
                <c:pt idx="15">
                  <c:v>1.14753861621969</c:v>
                </c:pt>
                <c:pt idx="16">
                  <c:v>1.16389563685933</c:v>
                </c:pt>
                <c:pt idx="17">
                  <c:v>1.18091165026138</c:v>
                </c:pt>
                <c:pt idx="18">
                  <c:v>1.19865410121647</c:v>
                </c:pt>
                <c:pt idx="19">
                  <c:v>1.21720555354906</c:v>
                </c:pt>
                <c:pt idx="20">
                  <c:v>1.23666786755975</c:v>
                </c:pt>
              </c:numCache>
            </c:numRef>
          </c:val>
          <c:smooth val="1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 [MHz]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At val="1"/>
        <c:auto val="1"/>
        <c:lblOffset val="100"/>
        <c:tickLblSkip val="5"/>
        <c:noMultiLvlLbl val="0"/>
      </c:catAx>
      <c:valAx>
        <c:axId val="5236358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SWR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39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and Wet Ant. Aver. Q 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(lower Q values and less </a:t>
            </a:r>
            <a:r>
              <a:rPr lang="en-US" cap="none" sz="11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dry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1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wet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difference is better)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7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3"/>
          <c:w val="0.95325"/>
          <c:h val="0.68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(English)'!$N$7</c:f>
              <c:strCache>
                <c:ptCount val="1"/>
                <c:pt idx="0">
                  <c:v>Dry Av. Q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(English)'!$J$8:$J$107</c:f>
              <c:strCache>
                <c:ptCount val="100"/>
                <c:pt idx="0">
                  <c:v>CF0217.5m</c:v>
                </c:pt>
                <c:pt idx="1">
                  <c:v>bvo2_20</c:v>
                </c:pt>
                <c:pt idx="2">
                  <c:v>YT3I0218tt</c:v>
                </c:pt>
                <c:pt idx="3">
                  <c:v>bvo2-18</c:v>
                </c:pt>
                <c:pt idx="4">
                  <c:v>Y21508XL3 (200)</c:v>
                </c:pt>
                <c:pt idx="5">
                  <c:v>RA3AQ2-15</c:v>
                </c:pt>
                <c:pt idx="6">
                  <c:v>M2-5wl (40)</c:v>
                </c:pt>
                <c:pt idx="7">
                  <c:v>UA9TC-15rs</c:v>
                </c:pt>
                <c:pt idx="8">
                  <c:v>*** YU1QT-OBL13</c:v>
                </c:pt>
                <c:pt idx="9">
                  <c:v>CC17b2 (33)</c:v>
                </c:pt>
                <c:pt idx="10">
                  <c:v>I0JXX2-16 (32)</c:v>
                </c:pt>
                <c:pt idx="11">
                  <c:v>DJ9BV4.4wl</c:v>
                </c:pt>
                <c:pt idx="12">
                  <c:v>UA9TC-14rp</c:v>
                </c:pt>
                <c:pt idx="13">
                  <c:v>G0KSC-14lfa2</c:v>
                </c:pt>
                <c:pt idx="14">
                  <c:v>Y21308XL5 (200)</c:v>
                </c:pt>
                <c:pt idx="15">
                  <c:v>DL6WU-15_5</c:v>
                </c:pt>
                <c:pt idx="16">
                  <c:v>DL6WU2-P15</c:v>
                </c:pt>
                <c:pt idx="17">
                  <c:v>YT3I0215b</c:v>
                </c:pt>
                <c:pt idx="18">
                  <c:v>EF0213-8</c:v>
                </c:pt>
                <c:pt idx="19">
                  <c:v>*** QY21310XL3d5 (200)</c:v>
                </c:pt>
                <c:pt idx="20">
                  <c:v>DK7ZB0212_8 (28)</c:v>
                </c:pt>
                <c:pt idx="21">
                  <c:v>UA9TC-13rs</c:v>
                </c:pt>
                <c:pt idx="22">
                  <c:v>EF0213m-8</c:v>
                </c:pt>
                <c:pt idx="23">
                  <c:v>G0KSC-13lfa2</c:v>
                </c:pt>
                <c:pt idx="24">
                  <c:v>K1FO-15 (30)</c:v>
                </c:pt>
                <c:pt idx="25">
                  <c:v>*** QY21310XL3d6 (200)</c:v>
                </c:pt>
                <c:pt idx="26">
                  <c:v>SM5BSZ-11</c:v>
                </c:pt>
                <c:pt idx="27">
                  <c:v>Y21208XL1 (200)</c:v>
                </c:pt>
                <c:pt idx="28">
                  <c:v>EF0212T-8</c:v>
                </c:pt>
                <c:pt idx="29">
                  <c:v>*** QY21210XL3d4 (200)</c:v>
                </c:pt>
                <c:pt idx="30">
                  <c:v>UA9TC-12rs</c:v>
                </c:pt>
                <c:pt idx="31">
                  <c:v>G0KSC-12lfa2</c:v>
                </c:pt>
                <c:pt idx="32">
                  <c:v>EF0212b-8</c:v>
                </c:pt>
                <c:pt idx="33">
                  <c:v>*** QY21210XL3d5 (200)</c:v>
                </c:pt>
                <c:pt idx="34">
                  <c:v>YT3I0213b</c:v>
                </c:pt>
                <c:pt idx="35">
                  <c:v>EF0211T-8</c:v>
                </c:pt>
                <c:pt idx="36">
                  <c:v>bvo2-10</c:v>
                </c:pt>
                <c:pt idx="37">
                  <c:v>UA9TC-11rs</c:v>
                </c:pt>
                <c:pt idx="38">
                  <c:v>G0KSC-11b</c:v>
                </c:pt>
                <c:pt idx="39">
                  <c:v>G0KSC-11lfa2</c:v>
                </c:pt>
                <c:pt idx="40">
                  <c:v>Y21108XL4 (200)</c:v>
                </c:pt>
                <c:pt idx="41">
                  <c:v>DK7ZB0210_8 (28)</c:v>
                </c:pt>
                <c:pt idx="42">
                  <c:v>EF0211b-8</c:v>
                </c:pt>
                <c:pt idx="43">
                  <c:v>YT3I0212</c:v>
                </c:pt>
                <c:pt idx="44">
                  <c:v>CF026m (200)</c:v>
                </c:pt>
                <c:pt idx="45">
                  <c:v>YT3I-12acl1</c:v>
                </c:pt>
                <c:pt idx="46">
                  <c:v>*** YU1QT-OBL9</c:v>
                </c:pt>
                <c:pt idx="47">
                  <c:v>DL6WU2-P12</c:v>
                </c:pt>
                <c:pt idx="48">
                  <c:v>M2-12xh (42)</c:v>
                </c:pt>
                <c:pt idx="49">
                  <c:v>UR5EAZ-12qbeta</c:v>
                </c:pt>
                <c:pt idx="50">
                  <c:v>VE7BQH-12j</c:v>
                </c:pt>
                <c:pt idx="51">
                  <c:v>YT3I-fdf1 (200)</c:v>
                </c:pt>
                <c:pt idx="52">
                  <c:v>Y21008XL2 (200)</c:v>
                </c:pt>
                <c:pt idx="53">
                  <c:v>G0KSC-10lwa</c:v>
                </c:pt>
                <c:pt idx="54">
                  <c:v>*** YT3I-3ref</c:v>
                </c:pt>
                <c:pt idx="55">
                  <c:v>UA9TC-10rs</c:v>
                </c:pt>
                <c:pt idx="56">
                  <c:v>EF0210-8</c:v>
                </c:pt>
                <c:pt idx="57">
                  <c:v>YT3I0211</c:v>
                </c:pt>
                <c:pt idx="58">
                  <c:v>K1FO-12 (36)</c:v>
                </c:pt>
                <c:pt idx="59">
                  <c:v>EF0210LT-5</c:v>
                </c:pt>
                <c:pt idx="60">
                  <c:v>DD0VF-9 (25)</c:v>
                </c:pt>
                <c:pt idx="61">
                  <c:v>PA0MS</c:v>
                </c:pt>
                <c:pt idx="62">
                  <c:v>DK7ZB0209_5 (28)</c:v>
                </c:pt>
                <c:pt idx="63">
                  <c:v>*** QY21010XL3d3 (200)</c:v>
                </c:pt>
                <c:pt idx="64">
                  <c:v>Y20908XL4 (200)</c:v>
                </c:pt>
                <c:pt idx="65">
                  <c:v>DL6WU-10_5</c:v>
                </c:pt>
                <c:pt idx="66">
                  <c:v>EF0209-8</c:v>
                </c:pt>
                <c:pt idx="67">
                  <c:v>YT3I0210</c:v>
                </c:pt>
                <c:pt idx="68">
                  <c:v>DJ9BV2.2wl</c:v>
                </c:pt>
                <c:pt idx="69">
                  <c:v>DL6WU2-P10</c:v>
                </c:pt>
                <c:pt idx="70">
                  <c:v>YT3I0210wu1</c:v>
                </c:pt>
                <c:pt idx="71">
                  <c:v>UA9TC-9rs</c:v>
                </c:pt>
                <c:pt idx="72">
                  <c:v>YT3I0209</c:v>
                </c:pt>
                <c:pt idx="73">
                  <c:v>DK7ZB0208_8 (28)</c:v>
                </c:pt>
                <c:pt idx="74">
                  <c:v>*** QY20910XL3d2 (200)</c:v>
                </c:pt>
                <c:pt idx="75">
                  <c:v>EF0208-8</c:v>
                </c:pt>
                <c:pt idx="76">
                  <c:v>UA9TC-8rs</c:v>
                </c:pt>
                <c:pt idx="77">
                  <c:v>*** QY20810XL4d2 (200)</c:v>
                </c:pt>
                <c:pt idx="78">
                  <c:v>EF0207-8</c:v>
                </c:pt>
                <c:pt idx="79">
                  <c:v>*** YU0B (200)</c:v>
                </c:pt>
                <c:pt idx="80">
                  <c:v>SM2CEW-7</c:v>
                </c:pt>
                <c:pt idx="81">
                  <c:v>*** QY20810XL7d3</c:v>
                </c:pt>
                <c:pt idx="82">
                  <c:v>*** GW4CQT-Q7 (75)</c:v>
                </c:pt>
                <c:pt idx="83">
                  <c:v>UA9TC-7rp</c:v>
                </c:pt>
                <c:pt idx="84">
                  <c:v>*** QY20710XL4d1 (200)</c:v>
                </c:pt>
                <c:pt idx="85">
                  <c:v>*** YU1QT-OBL6</c:v>
                </c:pt>
                <c:pt idx="86">
                  <c:v>CF022.26mNR</c:v>
                </c:pt>
                <c:pt idx="87">
                  <c:v>G0KSC-06lfa2EU</c:v>
                </c:pt>
                <c:pt idx="88">
                  <c:v>*** QY20710XL7d2 (200)</c:v>
                </c:pt>
                <c:pt idx="89">
                  <c:v>*** YU3BA-opt</c:v>
                </c:pt>
                <c:pt idx="90">
                  <c:v>YT3I0205H</c:v>
                </c:pt>
              </c:strCache>
            </c:strRef>
          </c:cat>
          <c:val>
            <c:numRef>
              <c:f>'Yagi F.O.M. (English)'!$N$8:$N$107</c:f>
              <c:numCache>
                <c:ptCount val="100"/>
                <c:pt idx="0">
                  <c:v>108.64582437425612</c:v>
                </c:pt>
                <c:pt idx="1">
                  <c:v>14.436515549747938</c:v>
                </c:pt>
                <c:pt idx="2">
                  <c:v>24.4596919695023</c:v>
                </c:pt>
                <c:pt idx="3">
                  <c:v>18.94356784599441</c:v>
                </c:pt>
                <c:pt idx="4">
                  <c:v>28.014264880001544</c:v>
                </c:pt>
                <c:pt idx="5">
                  <c:v>55.3435675625203</c:v>
                </c:pt>
                <c:pt idx="6">
                  <c:v>41.54546111615451</c:v>
                </c:pt>
                <c:pt idx="7">
                  <c:v>9.575827696956004</c:v>
                </c:pt>
                <c:pt idx="8">
                  <c:v>62.98314565024943</c:v>
                </c:pt>
                <c:pt idx="9">
                  <c:v>23.147090987007118</c:v>
                </c:pt>
                <c:pt idx="10">
                  <c:v>6.742488126779731</c:v>
                </c:pt>
                <c:pt idx="11">
                  <c:v>51.19189069282537</c:v>
                </c:pt>
                <c:pt idx="12">
                  <c:v>8.500222162349505</c:v>
                </c:pt>
                <c:pt idx="13">
                  <c:v>103.95591062505783</c:v>
                </c:pt>
                <c:pt idx="14">
                  <c:v>19.529856529904027</c:v>
                </c:pt>
                <c:pt idx="15">
                  <c:v>22.18716614151806</c:v>
                </c:pt>
                <c:pt idx="16">
                  <c:v>19.77590123003057</c:v>
                </c:pt>
                <c:pt idx="17">
                  <c:v>16.235188826656742</c:v>
                </c:pt>
                <c:pt idx="18">
                  <c:v>136.15919693205748</c:v>
                </c:pt>
                <c:pt idx="19">
                  <c:v>16.989510730454537</c:v>
                </c:pt>
                <c:pt idx="20">
                  <c:v>137.01501292782356</c:v>
                </c:pt>
                <c:pt idx="21">
                  <c:v>9.309471167926985</c:v>
                </c:pt>
                <c:pt idx="22">
                  <c:v>16.85660074240958</c:v>
                </c:pt>
                <c:pt idx="23">
                  <c:v>60.89030050652055</c:v>
                </c:pt>
                <c:pt idx="24">
                  <c:v>31.157004583755782</c:v>
                </c:pt>
                <c:pt idx="25">
                  <c:v>10.3730663978643</c:v>
                </c:pt>
                <c:pt idx="26">
                  <c:v>84.62530489732605</c:v>
                </c:pt>
                <c:pt idx="27">
                  <c:v>18.48289862224283</c:v>
                </c:pt>
                <c:pt idx="28">
                  <c:v>92.08557785084777</c:v>
                </c:pt>
                <c:pt idx="29">
                  <c:v>21.683648666899554</c:v>
                </c:pt>
                <c:pt idx="30">
                  <c:v>15.302079312988802</c:v>
                </c:pt>
                <c:pt idx="31">
                  <c:v>59.009477019994115</c:v>
                </c:pt>
                <c:pt idx="32">
                  <c:v>25.913569492003855</c:v>
                </c:pt>
                <c:pt idx="33">
                  <c:v>15.714729194452241</c:v>
                </c:pt>
                <c:pt idx="34">
                  <c:v>12.408934815584374</c:v>
                </c:pt>
                <c:pt idx="35">
                  <c:v>62.933119918754564</c:v>
                </c:pt>
                <c:pt idx="36">
                  <c:v>99.49317510918488</c:v>
                </c:pt>
                <c:pt idx="37">
                  <c:v>19.253808877948217</c:v>
                </c:pt>
                <c:pt idx="38">
                  <c:v>28.62025092291087</c:v>
                </c:pt>
                <c:pt idx="39">
                  <c:v>51.32219777412181</c:v>
                </c:pt>
                <c:pt idx="40">
                  <c:v>21.254271803452156</c:v>
                </c:pt>
                <c:pt idx="41">
                  <c:v>42.77396883416969</c:v>
                </c:pt>
                <c:pt idx="42">
                  <c:v>34.28779827687665</c:v>
                </c:pt>
                <c:pt idx="43">
                  <c:v>14.874380065531014</c:v>
                </c:pt>
                <c:pt idx="44">
                  <c:v>4.4047399802379505</c:v>
                </c:pt>
                <c:pt idx="45">
                  <c:v>6.974762618597527</c:v>
                </c:pt>
                <c:pt idx="46">
                  <c:v>77.62694531486208</c:v>
                </c:pt>
                <c:pt idx="47">
                  <c:v>14.823757164343323</c:v>
                </c:pt>
                <c:pt idx="48">
                  <c:v>29.81076478118153</c:v>
                </c:pt>
                <c:pt idx="49">
                  <c:v>1.9885921290652466</c:v>
                </c:pt>
                <c:pt idx="50">
                  <c:v>3.6938651562670985</c:v>
                </c:pt>
                <c:pt idx="51">
                  <c:v>40.75331731669639</c:v>
                </c:pt>
                <c:pt idx="52">
                  <c:v>10.539418486536688</c:v>
                </c:pt>
                <c:pt idx="53">
                  <c:v>32.15168177664378</c:v>
                </c:pt>
                <c:pt idx="54">
                  <c:v>20.292381206792992</c:v>
                </c:pt>
                <c:pt idx="55">
                  <c:v>24.025546153660525</c:v>
                </c:pt>
                <c:pt idx="56">
                  <c:v>71.88311754363173</c:v>
                </c:pt>
                <c:pt idx="57">
                  <c:v>5.820716582054793</c:v>
                </c:pt>
                <c:pt idx="58">
                  <c:v>24.268998675690415</c:v>
                </c:pt>
                <c:pt idx="59">
                  <c:v>20.300468258008276</c:v>
                </c:pt>
                <c:pt idx="60">
                  <c:v>21.746868412258927</c:v>
                </c:pt>
                <c:pt idx="61">
                  <c:v>3.7188706485558343</c:v>
                </c:pt>
                <c:pt idx="62">
                  <c:v>25.64725608714562</c:v>
                </c:pt>
                <c:pt idx="63">
                  <c:v>15.433341566728643</c:v>
                </c:pt>
                <c:pt idx="64">
                  <c:v>11.649377292226355</c:v>
                </c:pt>
                <c:pt idx="65">
                  <c:v>15.47115151940778</c:v>
                </c:pt>
                <c:pt idx="66">
                  <c:v>26.99874655920578</c:v>
                </c:pt>
                <c:pt idx="67">
                  <c:v>27.045196301433826</c:v>
                </c:pt>
                <c:pt idx="68">
                  <c:v>27.61972140595273</c:v>
                </c:pt>
                <c:pt idx="69">
                  <c:v>16.933497387091908</c:v>
                </c:pt>
                <c:pt idx="70">
                  <c:v>18.252298000343565</c:v>
                </c:pt>
                <c:pt idx="71">
                  <c:v>24.496018985564262</c:v>
                </c:pt>
                <c:pt idx="72">
                  <c:v>13.633932990659835</c:v>
                </c:pt>
                <c:pt idx="73">
                  <c:v>24.99464580262383</c:v>
                </c:pt>
                <c:pt idx="74">
                  <c:v>20.49639281488466</c:v>
                </c:pt>
                <c:pt idx="75">
                  <c:v>23.577725701518705</c:v>
                </c:pt>
                <c:pt idx="76">
                  <c:v>19.940912330599538</c:v>
                </c:pt>
                <c:pt idx="77">
                  <c:v>10.403160081798275</c:v>
                </c:pt>
                <c:pt idx="78">
                  <c:v>59.97253095067945</c:v>
                </c:pt>
                <c:pt idx="79">
                  <c:v>14.122416590309934</c:v>
                </c:pt>
                <c:pt idx="80">
                  <c:v>15.22686034735179</c:v>
                </c:pt>
                <c:pt idx="81">
                  <c:v>18.803865557984192</c:v>
                </c:pt>
                <c:pt idx="82">
                  <c:v>12.999775188106549</c:v>
                </c:pt>
                <c:pt idx="83">
                  <c:v>15.569678447779992</c:v>
                </c:pt>
                <c:pt idx="84">
                  <c:v>16.155560707453237</c:v>
                </c:pt>
                <c:pt idx="85">
                  <c:v>18.029546191730176</c:v>
                </c:pt>
                <c:pt idx="86">
                  <c:v>4.991787627544182</c:v>
                </c:pt>
                <c:pt idx="87">
                  <c:v>23.16245685693634</c:v>
                </c:pt>
                <c:pt idx="88">
                  <c:v>12.053476510803955</c:v>
                </c:pt>
                <c:pt idx="89">
                  <c:v>37.56525102747122</c:v>
                </c:pt>
                <c:pt idx="90">
                  <c:v>19.499469333794764</c:v>
                </c:pt>
              </c:numCache>
            </c:numRef>
          </c:val>
        </c:ser>
        <c:ser>
          <c:idx val="0"/>
          <c:order val="1"/>
          <c:tx>
            <c:strRef>
              <c:f>'Yagi F.O.M. (English)'!$O$7</c:f>
              <c:strCache>
                <c:ptCount val="1"/>
                <c:pt idx="0">
                  <c:v>Wet Av. Q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(English)'!$J$8:$J$107</c:f>
              <c:strCache>
                <c:ptCount val="100"/>
                <c:pt idx="0">
                  <c:v>CF0217.5m</c:v>
                </c:pt>
                <c:pt idx="1">
                  <c:v>bvo2_20</c:v>
                </c:pt>
                <c:pt idx="2">
                  <c:v>YT3I0218tt</c:v>
                </c:pt>
                <c:pt idx="3">
                  <c:v>bvo2-18</c:v>
                </c:pt>
                <c:pt idx="4">
                  <c:v>Y21508XL3 (200)</c:v>
                </c:pt>
                <c:pt idx="5">
                  <c:v>RA3AQ2-15</c:v>
                </c:pt>
                <c:pt idx="6">
                  <c:v>M2-5wl (40)</c:v>
                </c:pt>
                <c:pt idx="7">
                  <c:v>UA9TC-15rs</c:v>
                </c:pt>
                <c:pt idx="8">
                  <c:v>*** YU1QT-OBL13</c:v>
                </c:pt>
                <c:pt idx="9">
                  <c:v>CC17b2 (33)</c:v>
                </c:pt>
                <c:pt idx="10">
                  <c:v>I0JXX2-16 (32)</c:v>
                </c:pt>
                <c:pt idx="11">
                  <c:v>DJ9BV4.4wl</c:v>
                </c:pt>
                <c:pt idx="12">
                  <c:v>UA9TC-14rp</c:v>
                </c:pt>
                <c:pt idx="13">
                  <c:v>G0KSC-14lfa2</c:v>
                </c:pt>
                <c:pt idx="14">
                  <c:v>Y21308XL5 (200)</c:v>
                </c:pt>
                <c:pt idx="15">
                  <c:v>DL6WU-15_5</c:v>
                </c:pt>
                <c:pt idx="16">
                  <c:v>DL6WU2-P15</c:v>
                </c:pt>
                <c:pt idx="17">
                  <c:v>YT3I0215b</c:v>
                </c:pt>
                <c:pt idx="18">
                  <c:v>EF0213-8</c:v>
                </c:pt>
                <c:pt idx="19">
                  <c:v>*** QY21310XL3d5 (200)</c:v>
                </c:pt>
                <c:pt idx="20">
                  <c:v>DK7ZB0212_8 (28)</c:v>
                </c:pt>
                <c:pt idx="21">
                  <c:v>UA9TC-13rs</c:v>
                </c:pt>
                <c:pt idx="22">
                  <c:v>EF0213m-8</c:v>
                </c:pt>
                <c:pt idx="23">
                  <c:v>G0KSC-13lfa2</c:v>
                </c:pt>
                <c:pt idx="24">
                  <c:v>K1FO-15 (30)</c:v>
                </c:pt>
                <c:pt idx="25">
                  <c:v>*** QY21310XL3d6 (200)</c:v>
                </c:pt>
                <c:pt idx="26">
                  <c:v>SM5BSZ-11</c:v>
                </c:pt>
                <c:pt idx="27">
                  <c:v>Y21208XL1 (200)</c:v>
                </c:pt>
                <c:pt idx="28">
                  <c:v>EF0212T-8</c:v>
                </c:pt>
                <c:pt idx="29">
                  <c:v>*** QY21210XL3d4 (200)</c:v>
                </c:pt>
                <c:pt idx="30">
                  <c:v>UA9TC-12rs</c:v>
                </c:pt>
                <c:pt idx="31">
                  <c:v>G0KSC-12lfa2</c:v>
                </c:pt>
                <c:pt idx="32">
                  <c:v>EF0212b-8</c:v>
                </c:pt>
                <c:pt idx="33">
                  <c:v>*** QY21210XL3d5 (200)</c:v>
                </c:pt>
                <c:pt idx="34">
                  <c:v>YT3I0213b</c:v>
                </c:pt>
                <c:pt idx="35">
                  <c:v>EF0211T-8</c:v>
                </c:pt>
                <c:pt idx="36">
                  <c:v>bvo2-10</c:v>
                </c:pt>
                <c:pt idx="37">
                  <c:v>UA9TC-11rs</c:v>
                </c:pt>
                <c:pt idx="38">
                  <c:v>G0KSC-11b</c:v>
                </c:pt>
                <c:pt idx="39">
                  <c:v>G0KSC-11lfa2</c:v>
                </c:pt>
                <c:pt idx="40">
                  <c:v>Y21108XL4 (200)</c:v>
                </c:pt>
                <c:pt idx="41">
                  <c:v>DK7ZB0210_8 (28)</c:v>
                </c:pt>
                <c:pt idx="42">
                  <c:v>EF0211b-8</c:v>
                </c:pt>
                <c:pt idx="43">
                  <c:v>YT3I0212</c:v>
                </c:pt>
                <c:pt idx="44">
                  <c:v>CF026m (200)</c:v>
                </c:pt>
                <c:pt idx="45">
                  <c:v>YT3I-12acl1</c:v>
                </c:pt>
                <c:pt idx="46">
                  <c:v>*** YU1QT-OBL9</c:v>
                </c:pt>
                <c:pt idx="47">
                  <c:v>DL6WU2-P12</c:v>
                </c:pt>
                <c:pt idx="48">
                  <c:v>M2-12xh (42)</c:v>
                </c:pt>
                <c:pt idx="49">
                  <c:v>UR5EAZ-12qbeta</c:v>
                </c:pt>
                <c:pt idx="50">
                  <c:v>VE7BQH-12j</c:v>
                </c:pt>
                <c:pt idx="51">
                  <c:v>YT3I-fdf1 (200)</c:v>
                </c:pt>
                <c:pt idx="52">
                  <c:v>Y21008XL2 (200)</c:v>
                </c:pt>
                <c:pt idx="53">
                  <c:v>G0KSC-10lwa</c:v>
                </c:pt>
                <c:pt idx="54">
                  <c:v>*** YT3I-3ref</c:v>
                </c:pt>
                <c:pt idx="55">
                  <c:v>UA9TC-10rs</c:v>
                </c:pt>
                <c:pt idx="56">
                  <c:v>EF0210-8</c:v>
                </c:pt>
                <c:pt idx="57">
                  <c:v>YT3I0211</c:v>
                </c:pt>
                <c:pt idx="58">
                  <c:v>K1FO-12 (36)</c:v>
                </c:pt>
                <c:pt idx="59">
                  <c:v>EF0210LT-5</c:v>
                </c:pt>
                <c:pt idx="60">
                  <c:v>DD0VF-9 (25)</c:v>
                </c:pt>
                <c:pt idx="61">
                  <c:v>PA0MS</c:v>
                </c:pt>
                <c:pt idx="62">
                  <c:v>DK7ZB0209_5 (28)</c:v>
                </c:pt>
                <c:pt idx="63">
                  <c:v>*** QY21010XL3d3 (200)</c:v>
                </c:pt>
                <c:pt idx="64">
                  <c:v>Y20908XL4 (200)</c:v>
                </c:pt>
                <c:pt idx="65">
                  <c:v>DL6WU-10_5</c:v>
                </c:pt>
                <c:pt idx="66">
                  <c:v>EF0209-8</c:v>
                </c:pt>
                <c:pt idx="67">
                  <c:v>YT3I0210</c:v>
                </c:pt>
                <c:pt idx="68">
                  <c:v>DJ9BV2.2wl</c:v>
                </c:pt>
                <c:pt idx="69">
                  <c:v>DL6WU2-P10</c:v>
                </c:pt>
                <c:pt idx="70">
                  <c:v>YT3I0210wu1</c:v>
                </c:pt>
                <c:pt idx="71">
                  <c:v>UA9TC-9rs</c:v>
                </c:pt>
                <c:pt idx="72">
                  <c:v>YT3I0209</c:v>
                </c:pt>
                <c:pt idx="73">
                  <c:v>DK7ZB0208_8 (28)</c:v>
                </c:pt>
                <c:pt idx="74">
                  <c:v>*** QY20910XL3d2 (200)</c:v>
                </c:pt>
                <c:pt idx="75">
                  <c:v>EF0208-8</c:v>
                </c:pt>
                <c:pt idx="76">
                  <c:v>UA9TC-8rs</c:v>
                </c:pt>
                <c:pt idx="77">
                  <c:v>*** QY20810XL4d2 (200)</c:v>
                </c:pt>
                <c:pt idx="78">
                  <c:v>EF0207-8</c:v>
                </c:pt>
                <c:pt idx="79">
                  <c:v>*** YU0B (200)</c:v>
                </c:pt>
                <c:pt idx="80">
                  <c:v>SM2CEW-7</c:v>
                </c:pt>
                <c:pt idx="81">
                  <c:v>*** QY20810XL7d3</c:v>
                </c:pt>
                <c:pt idx="82">
                  <c:v>*** GW4CQT-Q7 (75)</c:v>
                </c:pt>
                <c:pt idx="83">
                  <c:v>UA9TC-7rp</c:v>
                </c:pt>
                <c:pt idx="84">
                  <c:v>*** QY20710XL4d1 (200)</c:v>
                </c:pt>
                <c:pt idx="85">
                  <c:v>*** YU1QT-OBL6</c:v>
                </c:pt>
                <c:pt idx="86">
                  <c:v>CF022.26mNR</c:v>
                </c:pt>
                <c:pt idx="87">
                  <c:v>G0KSC-06lfa2EU</c:v>
                </c:pt>
                <c:pt idx="88">
                  <c:v>*** QY20710XL7d2 (200)</c:v>
                </c:pt>
                <c:pt idx="89">
                  <c:v>*** YU3BA-opt</c:v>
                </c:pt>
                <c:pt idx="90">
                  <c:v>YT3I0205H</c:v>
                </c:pt>
              </c:strCache>
            </c:strRef>
          </c:cat>
          <c:val>
            <c:numRef>
              <c:f>'Yagi F.O.M. (English)'!$O$8:$O$107</c:f>
              <c:numCache>
                <c:ptCount val="100"/>
                <c:pt idx="0">
                  <c:v>175.42639790720295</c:v>
                </c:pt>
                <c:pt idx="1">
                  <c:v>22.51569230654776</c:v>
                </c:pt>
                <c:pt idx="2">
                  <c:v>62.92541018249235</c:v>
                </c:pt>
                <c:pt idx="3">
                  <c:v>22.08576285463221</c:v>
                </c:pt>
                <c:pt idx="4">
                  <c:v>31.681831335288667</c:v>
                </c:pt>
                <c:pt idx="5">
                  <c:v>89.98597245836532</c:v>
                </c:pt>
                <c:pt idx="6">
                  <c:v>48.562613337157714</c:v>
                </c:pt>
                <c:pt idx="7">
                  <c:v>16.966592663027672</c:v>
                </c:pt>
                <c:pt idx="8">
                  <c:v>90.63949299228237</c:v>
                </c:pt>
                <c:pt idx="9">
                  <c:v>30.786283364771922</c:v>
                </c:pt>
                <c:pt idx="10">
                  <c:v>13.78818257245066</c:v>
                </c:pt>
                <c:pt idx="11">
                  <c:v>67.5740458108201</c:v>
                </c:pt>
                <c:pt idx="12">
                  <c:v>14.912082633593377</c:v>
                </c:pt>
                <c:pt idx="13">
                  <c:v>183.8570621640065</c:v>
                </c:pt>
                <c:pt idx="14">
                  <c:v>29.297898377308904</c:v>
                </c:pt>
                <c:pt idx="15">
                  <c:v>26.069754060374688</c:v>
                </c:pt>
                <c:pt idx="16">
                  <c:v>21.170575956229204</c:v>
                </c:pt>
                <c:pt idx="17">
                  <c:v>17.494852244148642</c:v>
                </c:pt>
                <c:pt idx="18">
                  <c:v>185.98664007825204</c:v>
                </c:pt>
                <c:pt idx="19">
                  <c:v>18.68432703753993</c:v>
                </c:pt>
                <c:pt idx="20">
                  <c:v>242.80533958829946</c:v>
                </c:pt>
                <c:pt idx="21">
                  <c:v>15.509960730347165</c:v>
                </c:pt>
                <c:pt idx="22">
                  <c:v>28.524428581228587</c:v>
                </c:pt>
                <c:pt idx="23">
                  <c:v>105.53167486195613</c:v>
                </c:pt>
                <c:pt idx="24">
                  <c:v>36.66640650850186</c:v>
                </c:pt>
                <c:pt idx="25">
                  <c:v>10.491705414742162</c:v>
                </c:pt>
                <c:pt idx="26">
                  <c:v>116.14800570648245</c:v>
                </c:pt>
                <c:pt idx="27">
                  <c:v>17.94050227884578</c:v>
                </c:pt>
                <c:pt idx="28">
                  <c:v>123.7138500675072</c:v>
                </c:pt>
                <c:pt idx="29">
                  <c:v>24.634744755861348</c:v>
                </c:pt>
                <c:pt idx="30">
                  <c:v>23.356452798038458</c:v>
                </c:pt>
                <c:pt idx="31">
                  <c:v>100.84765469604265</c:v>
                </c:pt>
                <c:pt idx="32">
                  <c:v>29.0618196145434</c:v>
                </c:pt>
                <c:pt idx="33">
                  <c:v>16.116131539224053</c:v>
                </c:pt>
                <c:pt idx="34">
                  <c:v>13.248039624052005</c:v>
                </c:pt>
                <c:pt idx="35">
                  <c:v>82.04992660545514</c:v>
                </c:pt>
                <c:pt idx="36">
                  <c:v>202.34430324840957</c:v>
                </c:pt>
                <c:pt idx="37">
                  <c:v>29.15232606722251</c:v>
                </c:pt>
                <c:pt idx="38">
                  <c:v>64.82364085480464</c:v>
                </c:pt>
                <c:pt idx="39">
                  <c:v>87.74960829983102</c:v>
                </c:pt>
                <c:pt idx="40">
                  <c:v>24.39437797553373</c:v>
                </c:pt>
                <c:pt idx="41">
                  <c:v>57.099082356151904</c:v>
                </c:pt>
                <c:pt idx="42">
                  <c:v>44.99607435185455</c:v>
                </c:pt>
                <c:pt idx="43">
                  <c:v>18.44468257565776</c:v>
                </c:pt>
                <c:pt idx="44">
                  <c:v>5.057323820840913</c:v>
                </c:pt>
                <c:pt idx="45">
                  <c:v>7.4083490835880665</c:v>
                </c:pt>
                <c:pt idx="46">
                  <c:v>93.16725112414291</c:v>
                </c:pt>
                <c:pt idx="47">
                  <c:v>17.3470959632105</c:v>
                </c:pt>
                <c:pt idx="48">
                  <c:v>36.46698040687002</c:v>
                </c:pt>
                <c:pt idx="49">
                  <c:v>2.1934284310752674</c:v>
                </c:pt>
                <c:pt idx="50">
                  <c:v>4.885057662033112</c:v>
                </c:pt>
                <c:pt idx="51">
                  <c:v>74.66493608660043</c:v>
                </c:pt>
                <c:pt idx="52">
                  <c:v>12.660833212852078</c:v>
                </c:pt>
                <c:pt idx="53">
                  <c:v>45.26874276389149</c:v>
                </c:pt>
                <c:pt idx="54">
                  <c:v>23.688443109999614</c:v>
                </c:pt>
                <c:pt idx="55">
                  <c:v>35.97978480439197</c:v>
                </c:pt>
                <c:pt idx="56">
                  <c:v>96.66791115752147</c:v>
                </c:pt>
                <c:pt idx="57">
                  <c:v>7.710165130269569</c:v>
                </c:pt>
                <c:pt idx="58">
                  <c:v>30.680282302385944</c:v>
                </c:pt>
                <c:pt idx="59">
                  <c:v>42.037855675643584</c:v>
                </c:pt>
                <c:pt idx="60">
                  <c:v>37.0910292949391</c:v>
                </c:pt>
                <c:pt idx="61">
                  <c:v>5.123655516441316</c:v>
                </c:pt>
                <c:pt idx="62">
                  <c:v>45.17669654041266</c:v>
                </c:pt>
                <c:pt idx="63">
                  <c:v>15.413495767265434</c:v>
                </c:pt>
                <c:pt idx="64">
                  <c:v>14.622943290941336</c:v>
                </c:pt>
                <c:pt idx="65">
                  <c:v>17.197164701035216</c:v>
                </c:pt>
                <c:pt idx="66">
                  <c:v>34.71887540670461</c:v>
                </c:pt>
                <c:pt idx="67">
                  <c:v>29.251323136671928</c:v>
                </c:pt>
                <c:pt idx="68">
                  <c:v>31.96261060142169</c:v>
                </c:pt>
                <c:pt idx="69">
                  <c:v>17.723210629067665</c:v>
                </c:pt>
                <c:pt idx="70">
                  <c:v>19.314610539593815</c:v>
                </c:pt>
                <c:pt idx="71">
                  <c:v>36.793153980950954</c:v>
                </c:pt>
                <c:pt idx="72">
                  <c:v>14.624993287338935</c:v>
                </c:pt>
                <c:pt idx="73">
                  <c:v>28.150558785896283</c:v>
                </c:pt>
                <c:pt idx="74">
                  <c:v>20.861946409458902</c:v>
                </c:pt>
                <c:pt idx="75">
                  <c:v>30.50605361971695</c:v>
                </c:pt>
                <c:pt idx="76">
                  <c:v>32.18623653615887</c:v>
                </c:pt>
                <c:pt idx="77">
                  <c:v>15.394024619929798</c:v>
                </c:pt>
                <c:pt idx="78">
                  <c:v>89.9945646596281</c:v>
                </c:pt>
                <c:pt idx="79">
                  <c:v>13.631978812137055</c:v>
                </c:pt>
                <c:pt idx="80">
                  <c:v>33.02726335926039</c:v>
                </c:pt>
                <c:pt idx="81">
                  <c:v>21.901865266833585</c:v>
                </c:pt>
                <c:pt idx="82">
                  <c:v>12.676518102815388</c:v>
                </c:pt>
                <c:pt idx="83">
                  <c:v>26.154190305088473</c:v>
                </c:pt>
                <c:pt idx="84">
                  <c:v>22.5890895445569</c:v>
                </c:pt>
                <c:pt idx="85">
                  <c:v>19.573727318407887</c:v>
                </c:pt>
                <c:pt idx="86">
                  <c:v>7.2679200972765745</c:v>
                </c:pt>
                <c:pt idx="87">
                  <c:v>36.04092492450402</c:v>
                </c:pt>
                <c:pt idx="88">
                  <c:v>14.197070482910812</c:v>
                </c:pt>
                <c:pt idx="89">
                  <c:v>42.69044222140112</c:v>
                </c:pt>
                <c:pt idx="90">
                  <c:v>21.98204822167464</c:v>
                </c:pt>
              </c:numCache>
            </c:numRef>
          </c:val>
        </c:ser>
        <c:axId val="1510209"/>
        <c:axId val="13591882"/>
      </c:barChart>
      <c:catAx>
        <c:axId val="151020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&lt;&lt;&lt;&lt; shorter boom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Antenna Type    </a:t>
                </a: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longer boom &gt;&gt;&gt;&gt;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1882"/>
        <c:crossesAt val="1"/>
        <c:auto val="1"/>
        <c:lblOffset val="100"/>
        <c:tickLblSkip val="1"/>
        <c:tickMarkSkip val="2"/>
        <c:noMultiLvlLbl val="0"/>
      </c:catAx>
      <c:valAx>
        <c:axId val="13591882"/>
        <c:scaling>
          <c:logBase val="10"/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Dry</a:t>
                </a: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and </a:t>
                </a: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Wet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Aver. Q-factors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15"/>
          <c:y val="0.16925"/>
          <c:w val="0.1667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and Wet Aver. M 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(higher M values and less </a:t>
            </a: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dry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wet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difference is better)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M=10*log(G/T+G/(1+Q)+G/SWR)</a:t>
            </a:r>
          </a:p>
        </c:rich>
      </c:tx>
      <c:layout>
        <c:manualLayout>
          <c:xMode val="factor"/>
          <c:yMode val="factor"/>
          <c:x val="-0.001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305"/>
          <c:w val="0.9535"/>
          <c:h val="0.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(English)'!$K$7</c:f>
              <c:strCache>
                <c:ptCount val="1"/>
                <c:pt idx="0">
                  <c:v>Dry Aver. M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'Yagi F.O.M. (English)'!$J$8:$J$107</c:f>
              <c:strCache>
                <c:ptCount val="100"/>
                <c:pt idx="0">
                  <c:v>CF0217.5m</c:v>
                </c:pt>
                <c:pt idx="1">
                  <c:v>bvo2_20</c:v>
                </c:pt>
                <c:pt idx="2">
                  <c:v>YT3I0218tt</c:v>
                </c:pt>
                <c:pt idx="3">
                  <c:v>bvo2-18</c:v>
                </c:pt>
                <c:pt idx="4">
                  <c:v>Y21508XL3 (200)</c:v>
                </c:pt>
                <c:pt idx="5">
                  <c:v>RA3AQ2-15</c:v>
                </c:pt>
                <c:pt idx="6">
                  <c:v>M2-5wl (40)</c:v>
                </c:pt>
                <c:pt idx="7">
                  <c:v>UA9TC-15rs</c:v>
                </c:pt>
                <c:pt idx="8">
                  <c:v>*** YU1QT-OBL13</c:v>
                </c:pt>
                <c:pt idx="9">
                  <c:v>CC17b2 (33)</c:v>
                </c:pt>
                <c:pt idx="10">
                  <c:v>I0JXX2-16 (32)</c:v>
                </c:pt>
                <c:pt idx="11">
                  <c:v>DJ9BV4.4wl</c:v>
                </c:pt>
                <c:pt idx="12">
                  <c:v>UA9TC-14rp</c:v>
                </c:pt>
                <c:pt idx="13">
                  <c:v>G0KSC-14lfa2</c:v>
                </c:pt>
                <c:pt idx="14">
                  <c:v>Y21308XL5 (200)</c:v>
                </c:pt>
                <c:pt idx="15">
                  <c:v>DL6WU-15_5</c:v>
                </c:pt>
                <c:pt idx="16">
                  <c:v>DL6WU2-P15</c:v>
                </c:pt>
                <c:pt idx="17">
                  <c:v>YT3I0215b</c:v>
                </c:pt>
                <c:pt idx="18">
                  <c:v>EF0213-8</c:v>
                </c:pt>
                <c:pt idx="19">
                  <c:v>*** QY21310XL3d5 (200)</c:v>
                </c:pt>
                <c:pt idx="20">
                  <c:v>DK7ZB0212_8 (28)</c:v>
                </c:pt>
                <c:pt idx="21">
                  <c:v>UA9TC-13rs</c:v>
                </c:pt>
                <c:pt idx="22">
                  <c:v>EF0213m-8</c:v>
                </c:pt>
                <c:pt idx="23">
                  <c:v>G0KSC-13lfa2</c:v>
                </c:pt>
                <c:pt idx="24">
                  <c:v>K1FO-15 (30)</c:v>
                </c:pt>
                <c:pt idx="25">
                  <c:v>*** QY21310XL3d6 (200)</c:v>
                </c:pt>
                <c:pt idx="26">
                  <c:v>SM5BSZ-11</c:v>
                </c:pt>
                <c:pt idx="27">
                  <c:v>Y21208XL1 (200)</c:v>
                </c:pt>
                <c:pt idx="28">
                  <c:v>EF0212T-8</c:v>
                </c:pt>
                <c:pt idx="29">
                  <c:v>*** QY21210XL3d4 (200)</c:v>
                </c:pt>
                <c:pt idx="30">
                  <c:v>UA9TC-12rs</c:v>
                </c:pt>
                <c:pt idx="31">
                  <c:v>G0KSC-12lfa2</c:v>
                </c:pt>
                <c:pt idx="32">
                  <c:v>EF0212b-8</c:v>
                </c:pt>
                <c:pt idx="33">
                  <c:v>*** QY21210XL3d5 (200)</c:v>
                </c:pt>
                <c:pt idx="34">
                  <c:v>YT3I0213b</c:v>
                </c:pt>
                <c:pt idx="35">
                  <c:v>EF0211T-8</c:v>
                </c:pt>
                <c:pt idx="36">
                  <c:v>bvo2-10</c:v>
                </c:pt>
                <c:pt idx="37">
                  <c:v>UA9TC-11rs</c:v>
                </c:pt>
                <c:pt idx="38">
                  <c:v>G0KSC-11b</c:v>
                </c:pt>
                <c:pt idx="39">
                  <c:v>G0KSC-11lfa2</c:v>
                </c:pt>
                <c:pt idx="40">
                  <c:v>Y21108XL4 (200)</c:v>
                </c:pt>
                <c:pt idx="41">
                  <c:v>DK7ZB0210_8 (28)</c:v>
                </c:pt>
                <c:pt idx="42">
                  <c:v>EF0211b-8</c:v>
                </c:pt>
                <c:pt idx="43">
                  <c:v>YT3I0212</c:v>
                </c:pt>
                <c:pt idx="44">
                  <c:v>CF026m (200)</c:v>
                </c:pt>
                <c:pt idx="45">
                  <c:v>YT3I-12acl1</c:v>
                </c:pt>
                <c:pt idx="46">
                  <c:v>*** YU1QT-OBL9</c:v>
                </c:pt>
                <c:pt idx="47">
                  <c:v>DL6WU2-P12</c:v>
                </c:pt>
                <c:pt idx="48">
                  <c:v>M2-12xh (42)</c:v>
                </c:pt>
                <c:pt idx="49">
                  <c:v>UR5EAZ-12qbeta</c:v>
                </c:pt>
                <c:pt idx="50">
                  <c:v>VE7BQH-12j</c:v>
                </c:pt>
                <c:pt idx="51">
                  <c:v>YT3I-fdf1 (200)</c:v>
                </c:pt>
                <c:pt idx="52">
                  <c:v>Y21008XL2 (200)</c:v>
                </c:pt>
                <c:pt idx="53">
                  <c:v>G0KSC-10lwa</c:v>
                </c:pt>
                <c:pt idx="54">
                  <c:v>*** YT3I-3ref</c:v>
                </c:pt>
                <c:pt idx="55">
                  <c:v>UA9TC-10rs</c:v>
                </c:pt>
                <c:pt idx="56">
                  <c:v>EF0210-8</c:v>
                </c:pt>
                <c:pt idx="57">
                  <c:v>YT3I0211</c:v>
                </c:pt>
                <c:pt idx="58">
                  <c:v>K1FO-12 (36)</c:v>
                </c:pt>
                <c:pt idx="59">
                  <c:v>EF0210LT-5</c:v>
                </c:pt>
                <c:pt idx="60">
                  <c:v>DD0VF-9 (25)</c:v>
                </c:pt>
                <c:pt idx="61">
                  <c:v>PA0MS</c:v>
                </c:pt>
                <c:pt idx="62">
                  <c:v>DK7ZB0209_5 (28)</c:v>
                </c:pt>
                <c:pt idx="63">
                  <c:v>*** QY21010XL3d3 (200)</c:v>
                </c:pt>
                <c:pt idx="64">
                  <c:v>Y20908XL4 (200)</c:v>
                </c:pt>
                <c:pt idx="65">
                  <c:v>DL6WU-10_5</c:v>
                </c:pt>
                <c:pt idx="66">
                  <c:v>EF0209-8</c:v>
                </c:pt>
                <c:pt idx="67">
                  <c:v>YT3I0210</c:v>
                </c:pt>
                <c:pt idx="68">
                  <c:v>DJ9BV2.2wl</c:v>
                </c:pt>
                <c:pt idx="69">
                  <c:v>DL6WU2-P10</c:v>
                </c:pt>
                <c:pt idx="70">
                  <c:v>YT3I0210wu1</c:v>
                </c:pt>
                <c:pt idx="71">
                  <c:v>UA9TC-9rs</c:v>
                </c:pt>
                <c:pt idx="72">
                  <c:v>YT3I0209</c:v>
                </c:pt>
                <c:pt idx="73">
                  <c:v>DK7ZB0208_8 (28)</c:v>
                </c:pt>
                <c:pt idx="74">
                  <c:v>*** QY20910XL3d2 (200)</c:v>
                </c:pt>
                <c:pt idx="75">
                  <c:v>EF0208-8</c:v>
                </c:pt>
                <c:pt idx="76">
                  <c:v>UA9TC-8rs</c:v>
                </c:pt>
                <c:pt idx="77">
                  <c:v>*** QY20810XL4d2 (200)</c:v>
                </c:pt>
                <c:pt idx="78">
                  <c:v>EF0207-8</c:v>
                </c:pt>
                <c:pt idx="79">
                  <c:v>*** YU0B (200)</c:v>
                </c:pt>
                <c:pt idx="80">
                  <c:v>SM2CEW-7</c:v>
                </c:pt>
                <c:pt idx="81">
                  <c:v>*** QY20810XL7d3</c:v>
                </c:pt>
                <c:pt idx="82">
                  <c:v>*** GW4CQT-Q7 (75)</c:v>
                </c:pt>
                <c:pt idx="83">
                  <c:v>UA9TC-7rp</c:v>
                </c:pt>
                <c:pt idx="84">
                  <c:v>*** QY20710XL4d1 (200)</c:v>
                </c:pt>
                <c:pt idx="85">
                  <c:v>*** YU1QT-OBL6</c:v>
                </c:pt>
                <c:pt idx="86">
                  <c:v>CF022.26mNR</c:v>
                </c:pt>
                <c:pt idx="87">
                  <c:v>G0KSC-06lfa2EU</c:v>
                </c:pt>
                <c:pt idx="88">
                  <c:v>*** QY20710XL7d2 (200)</c:v>
                </c:pt>
                <c:pt idx="89">
                  <c:v>*** YU3BA-opt</c:v>
                </c:pt>
                <c:pt idx="90">
                  <c:v>YT3I0205H</c:v>
                </c:pt>
              </c:strCache>
            </c:strRef>
          </c:cat>
          <c:val>
            <c:numRef>
              <c:f>'Yagi F.O.M. (English)'!$K$8:$K$107</c:f>
              <c:numCache>
                <c:ptCount val="100"/>
                <c:pt idx="0">
                  <c:v>17.725021247629215</c:v>
                </c:pt>
                <c:pt idx="1">
                  <c:v>17.397056236863932</c:v>
                </c:pt>
                <c:pt idx="2">
                  <c:v>16.928677248596042</c:v>
                </c:pt>
                <c:pt idx="3">
                  <c:v>16.800522296290207</c:v>
                </c:pt>
                <c:pt idx="4">
                  <c:v>16.635609355969518</c:v>
                </c:pt>
                <c:pt idx="5">
                  <c:v>16.692755942648912</c:v>
                </c:pt>
                <c:pt idx="6">
                  <c:v>15.448156158921142</c:v>
                </c:pt>
                <c:pt idx="7">
                  <c:v>17.125165649316497</c:v>
                </c:pt>
                <c:pt idx="8">
                  <c:v>14.80459072267484</c:v>
                </c:pt>
                <c:pt idx="9">
                  <c:v>16.37720496926731</c:v>
                </c:pt>
                <c:pt idx="10">
                  <c:v>16.735956939706117</c:v>
                </c:pt>
                <c:pt idx="11">
                  <c:v>14.760802990460705</c:v>
                </c:pt>
                <c:pt idx="12">
                  <c:v>16.788167527583475</c:v>
                </c:pt>
                <c:pt idx="13">
                  <c:v>14.613771819927912</c:v>
                </c:pt>
                <c:pt idx="14">
                  <c:v>15.885755444708344</c:v>
                </c:pt>
                <c:pt idx="15">
                  <c:v>15.591187650125658</c:v>
                </c:pt>
                <c:pt idx="16">
                  <c:v>15.730966965871332</c:v>
                </c:pt>
                <c:pt idx="17">
                  <c:v>15.939707133874364</c:v>
                </c:pt>
                <c:pt idx="18">
                  <c:v>12.732615730632062</c:v>
                </c:pt>
                <c:pt idx="19">
                  <c:v>16.106119703518427</c:v>
                </c:pt>
                <c:pt idx="20">
                  <c:v>13.848765099994322</c:v>
                </c:pt>
                <c:pt idx="21">
                  <c:v>16.438334011311046</c:v>
                </c:pt>
                <c:pt idx="22">
                  <c:v>16.12070687149584</c:v>
                </c:pt>
                <c:pt idx="23">
                  <c:v>14.983188946691772</c:v>
                </c:pt>
                <c:pt idx="24">
                  <c:v>15.222762711505675</c:v>
                </c:pt>
                <c:pt idx="25">
                  <c:v>16.04093125689033</c:v>
                </c:pt>
                <c:pt idx="26">
                  <c:v>14.031781250713912</c:v>
                </c:pt>
                <c:pt idx="27">
                  <c:v>15.50145095616693</c:v>
                </c:pt>
                <c:pt idx="28">
                  <c:v>13.367095143172621</c:v>
                </c:pt>
                <c:pt idx="29">
                  <c:v>15.598095944928135</c:v>
                </c:pt>
                <c:pt idx="30">
                  <c:v>15.729375364684884</c:v>
                </c:pt>
                <c:pt idx="31">
                  <c:v>14.474960297993448</c:v>
                </c:pt>
                <c:pt idx="32">
                  <c:v>14.815673117047119</c:v>
                </c:pt>
                <c:pt idx="33">
                  <c:v>15.359763624465476</c:v>
                </c:pt>
                <c:pt idx="34">
                  <c:v>15.225062032485534</c:v>
                </c:pt>
                <c:pt idx="35">
                  <c:v>13.413940625294034</c:v>
                </c:pt>
                <c:pt idx="36">
                  <c:v>13.206661558247164</c:v>
                </c:pt>
                <c:pt idx="37">
                  <c:v>15.09031891425804</c:v>
                </c:pt>
                <c:pt idx="38">
                  <c:v>14.80754033884613</c:v>
                </c:pt>
                <c:pt idx="39">
                  <c:v>14.207958955149522</c:v>
                </c:pt>
                <c:pt idx="40">
                  <c:v>14.65425699715029</c:v>
                </c:pt>
                <c:pt idx="41">
                  <c:v>14.482308039368192</c:v>
                </c:pt>
                <c:pt idx="42">
                  <c:v>14.191493058434848</c:v>
                </c:pt>
                <c:pt idx="43">
                  <c:v>14.888722727474146</c:v>
                </c:pt>
                <c:pt idx="44">
                  <c:v>15.703072917849905</c:v>
                </c:pt>
                <c:pt idx="45">
                  <c:v>15.350681937183214</c:v>
                </c:pt>
                <c:pt idx="46">
                  <c:v>12.240919026907134</c:v>
                </c:pt>
                <c:pt idx="47">
                  <c:v>14.76330755599836</c:v>
                </c:pt>
                <c:pt idx="48">
                  <c:v>13.945977653710901</c:v>
                </c:pt>
                <c:pt idx="49">
                  <c:v>16.267740660612798</c:v>
                </c:pt>
                <c:pt idx="50">
                  <c:v>15.845185145183086</c:v>
                </c:pt>
                <c:pt idx="51">
                  <c:v>14.08199223388937</c:v>
                </c:pt>
                <c:pt idx="52">
                  <c:v>14.815130753679034</c:v>
                </c:pt>
                <c:pt idx="53">
                  <c:v>14.082016658449806</c:v>
                </c:pt>
                <c:pt idx="54">
                  <c:v>14.261235216668886</c:v>
                </c:pt>
                <c:pt idx="55">
                  <c:v>14.37638183927682</c:v>
                </c:pt>
                <c:pt idx="56">
                  <c:v>12.686688366592849</c:v>
                </c:pt>
                <c:pt idx="57">
                  <c:v>14.992768333946973</c:v>
                </c:pt>
                <c:pt idx="58">
                  <c:v>14.220315996833218</c:v>
                </c:pt>
                <c:pt idx="59">
                  <c:v>13.630692153153111</c:v>
                </c:pt>
                <c:pt idx="60">
                  <c:v>14.704396420683212</c:v>
                </c:pt>
                <c:pt idx="61">
                  <c:v>13.910698948328095</c:v>
                </c:pt>
                <c:pt idx="62">
                  <c:v>13.926922811847637</c:v>
                </c:pt>
                <c:pt idx="63">
                  <c:v>14.420098560047606</c:v>
                </c:pt>
                <c:pt idx="64">
                  <c:v>14.037736842033047</c:v>
                </c:pt>
                <c:pt idx="65">
                  <c:v>13.629400280768165</c:v>
                </c:pt>
                <c:pt idx="66">
                  <c:v>13.398741589403407</c:v>
                </c:pt>
                <c:pt idx="67">
                  <c:v>13.569352392269664</c:v>
                </c:pt>
                <c:pt idx="68">
                  <c:v>13.328009503809833</c:v>
                </c:pt>
                <c:pt idx="69">
                  <c:v>13.691420010700671</c:v>
                </c:pt>
                <c:pt idx="70">
                  <c:v>13.70206256161185</c:v>
                </c:pt>
                <c:pt idx="71">
                  <c:v>13.763796462142531</c:v>
                </c:pt>
                <c:pt idx="72">
                  <c:v>14.087585683996437</c:v>
                </c:pt>
                <c:pt idx="73">
                  <c:v>13.558072493498093</c:v>
                </c:pt>
                <c:pt idx="74">
                  <c:v>13.575345697654681</c:v>
                </c:pt>
                <c:pt idx="75">
                  <c:v>12.918663801584799</c:v>
                </c:pt>
                <c:pt idx="76">
                  <c:v>13.148625656282757</c:v>
                </c:pt>
                <c:pt idx="77">
                  <c:v>13.801729993248856</c:v>
                </c:pt>
                <c:pt idx="78">
                  <c:v>11.265622056859092</c:v>
                </c:pt>
                <c:pt idx="79">
                  <c:v>14.166791363055907</c:v>
                </c:pt>
                <c:pt idx="80">
                  <c:v>12.536265063343153</c:v>
                </c:pt>
                <c:pt idx="81">
                  <c:v>12.568232267914802</c:v>
                </c:pt>
                <c:pt idx="82">
                  <c:v>12.404504282183115</c:v>
                </c:pt>
                <c:pt idx="83">
                  <c:v>12.520554046045923</c:v>
                </c:pt>
                <c:pt idx="84">
                  <c:v>12.436287731483189</c:v>
                </c:pt>
                <c:pt idx="85">
                  <c:v>12.205200621654157</c:v>
                </c:pt>
                <c:pt idx="86">
                  <c:v>12.82976237355102</c:v>
                </c:pt>
                <c:pt idx="87">
                  <c:v>11.359594863575483</c:v>
                </c:pt>
                <c:pt idx="88">
                  <c:v>11.802011575151926</c:v>
                </c:pt>
                <c:pt idx="89">
                  <c:v>10.662584401520723</c:v>
                </c:pt>
                <c:pt idx="90">
                  <c:v>10.041084218843773</c:v>
                </c:pt>
              </c:numCache>
            </c:numRef>
          </c:val>
        </c:ser>
        <c:ser>
          <c:idx val="0"/>
          <c:order val="1"/>
          <c:tx>
            <c:strRef>
              <c:f>'Yagi F.O.M. (English)'!$L$7</c:f>
              <c:strCache>
                <c:ptCount val="1"/>
                <c:pt idx="0">
                  <c:v>Wet Aver. M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(English)'!$J$8:$J$107</c:f>
              <c:strCache>
                <c:ptCount val="100"/>
                <c:pt idx="0">
                  <c:v>CF0217.5m</c:v>
                </c:pt>
                <c:pt idx="1">
                  <c:v>bvo2_20</c:v>
                </c:pt>
                <c:pt idx="2">
                  <c:v>YT3I0218tt</c:v>
                </c:pt>
                <c:pt idx="3">
                  <c:v>bvo2-18</c:v>
                </c:pt>
                <c:pt idx="4">
                  <c:v>Y21508XL3 (200)</c:v>
                </c:pt>
                <c:pt idx="5">
                  <c:v>RA3AQ2-15</c:v>
                </c:pt>
                <c:pt idx="6">
                  <c:v>M2-5wl (40)</c:v>
                </c:pt>
                <c:pt idx="7">
                  <c:v>UA9TC-15rs</c:v>
                </c:pt>
                <c:pt idx="8">
                  <c:v>*** YU1QT-OBL13</c:v>
                </c:pt>
                <c:pt idx="9">
                  <c:v>CC17b2 (33)</c:v>
                </c:pt>
                <c:pt idx="10">
                  <c:v>I0JXX2-16 (32)</c:v>
                </c:pt>
                <c:pt idx="11">
                  <c:v>DJ9BV4.4wl</c:v>
                </c:pt>
                <c:pt idx="12">
                  <c:v>UA9TC-14rp</c:v>
                </c:pt>
                <c:pt idx="13">
                  <c:v>G0KSC-14lfa2</c:v>
                </c:pt>
                <c:pt idx="14">
                  <c:v>Y21308XL5 (200)</c:v>
                </c:pt>
                <c:pt idx="15">
                  <c:v>DL6WU-15_5</c:v>
                </c:pt>
                <c:pt idx="16">
                  <c:v>DL6WU2-P15</c:v>
                </c:pt>
                <c:pt idx="17">
                  <c:v>YT3I0215b</c:v>
                </c:pt>
                <c:pt idx="18">
                  <c:v>EF0213-8</c:v>
                </c:pt>
                <c:pt idx="19">
                  <c:v>*** QY21310XL3d5 (200)</c:v>
                </c:pt>
                <c:pt idx="20">
                  <c:v>DK7ZB0212_8 (28)</c:v>
                </c:pt>
                <c:pt idx="21">
                  <c:v>UA9TC-13rs</c:v>
                </c:pt>
                <c:pt idx="22">
                  <c:v>EF0213m-8</c:v>
                </c:pt>
                <c:pt idx="23">
                  <c:v>G0KSC-13lfa2</c:v>
                </c:pt>
                <c:pt idx="24">
                  <c:v>K1FO-15 (30)</c:v>
                </c:pt>
                <c:pt idx="25">
                  <c:v>*** QY21310XL3d6 (200)</c:v>
                </c:pt>
                <c:pt idx="26">
                  <c:v>SM5BSZ-11</c:v>
                </c:pt>
                <c:pt idx="27">
                  <c:v>Y21208XL1 (200)</c:v>
                </c:pt>
                <c:pt idx="28">
                  <c:v>EF0212T-8</c:v>
                </c:pt>
                <c:pt idx="29">
                  <c:v>*** QY21210XL3d4 (200)</c:v>
                </c:pt>
                <c:pt idx="30">
                  <c:v>UA9TC-12rs</c:v>
                </c:pt>
                <c:pt idx="31">
                  <c:v>G0KSC-12lfa2</c:v>
                </c:pt>
                <c:pt idx="32">
                  <c:v>EF0212b-8</c:v>
                </c:pt>
                <c:pt idx="33">
                  <c:v>*** QY21210XL3d5 (200)</c:v>
                </c:pt>
                <c:pt idx="34">
                  <c:v>YT3I0213b</c:v>
                </c:pt>
                <c:pt idx="35">
                  <c:v>EF0211T-8</c:v>
                </c:pt>
                <c:pt idx="36">
                  <c:v>bvo2-10</c:v>
                </c:pt>
                <c:pt idx="37">
                  <c:v>UA9TC-11rs</c:v>
                </c:pt>
                <c:pt idx="38">
                  <c:v>G0KSC-11b</c:v>
                </c:pt>
                <c:pt idx="39">
                  <c:v>G0KSC-11lfa2</c:v>
                </c:pt>
                <c:pt idx="40">
                  <c:v>Y21108XL4 (200)</c:v>
                </c:pt>
                <c:pt idx="41">
                  <c:v>DK7ZB0210_8 (28)</c:v>
                </c:pt>
                <c:pt idx="42">
                  <c:v>EF0211b-8</c:v>
                </c:pt>
                <c:pt idx="43">
                  <c:v>YT3I0212</c:v>
                </c:pt>
                <c:pt idx="44">
                  <c:v>CF026m (200)</c:v>
                </c:pt>
                <c:pt idx="45">
                  <c:v>YT3I-12acl1</c:v>
                </c:pt>
                <c:pt idx="46">
                  <c:v>*** YU1QT-OBL9</c:v>
                </c:pt>
                <c:pt idx="47">
                  <c:v>DL6WU2-P12</c:v>
                </c:pt>
                <c:pt idx="48">
                  <c:v>M2-12xh (42)</c:v>
                </c:pt>
                <c:pt idx="49">
                  <c:v>UR5EAZ-12qbeta</c:v>
                </c:pt>
                <c:pt idx="50">
                  <c:v>VE7BQH-12j</c:v>
                </c:pt>
                <c:pt idx="51">
                  <c:v>YT3I-fdf1 (200)</c:v>
                </c:pt>
                <c:pt idx="52">
                  <c:v>Y21008XL2 (200)</c:v>
                </c:pt>
                <c:pt idx="53">
                  <c:v>G0KSC-10lwa</c:v>
                </c:pt>
                <c:pt idx="54">
                  <c:v>*** YT3I-3ref</c:v>
                </c:pt>
                <c:pt idx="55">
                  <c:v>UA9TC-10rs</c:v>
                </c:pt>
                <c:pt idx="56">
                  <c:v>EF0210-8</c:v>
                </c:pt>
                <c:pt idx="57">
                  <c:v>YT3I0211</c:v>
                </c:pt>
                <c:pt idx="58">
                  <c:v>K1FO-12 (36)</c:v>
                </c:pt>
                <c:pt idx="59">
                  <c:v>EF0210LT-5</c:v>
                </c:pt>
                <c:pt idx="60">
                  <c:v>DD0VF-9 (25)</c:v>
                </c:pt>
                <c:pt idx="61">
                  <c:v>PA0MS</c:v>
                </c:pt>
                <c:pt idx="62">
                  <c:v>DK7ZB0209_5 (28)</c:v>
                </c:pt>
                <c:pt idx="63">
                  <c:v>*** QY21010XL3d3 (200)</c:v>
                </c:pt>
                <c:pt idx="64">
                  <c:v>Y20908XL4 (200)</c:v>
                </c:pt>
                <c:pt idx="65">
                  <c:v>DL6WU-10_5</c:v>
                </c:pt>
                <c:pt idx="66">
                  <c:v>EF0209-8</c:v>
                </c:pt>
                <c:pt idx="67">
                  <c:v>YT3I0210</c:v>
                </c:pt>
                <c:pt idx="68">
                  <c:v>DJ9BV2.2wl</c:v>
                </c:pt>
                <c:pt idx="69">
                  <c:v>DL6WU2-P10</c:v>
                </c:pt>
                <c:pt idx="70">
                  <c:v>YT3I0210wu1</c:v>
                </c:pt>
                <c:pt idx="71">
                  <c:v>UA9TC-9rs</c:v>
                </c:pt>
                <c:pt idx="72">
                  <c:v>YT3I0209</c:v>
                </c:pt>
                <c:pt idx="73">
                  <c:v>DK7ZB0208_8 (28)</c:v>
                </c:pt>
                <c:pt idx="74">
                  <c:v>*** QY20910XL3d2 (200)</c:v>
                </c:pt>
                <c:pt idx="75">
                  <c:v>EF0208-8</c:v>
                </c:pt>
                <c:pt idx="76">
                  <c:v>UA9TC-8rs</c:v>
                </c:pt>
                <c:pt idx="77">
                  <c:v>*** QY20810XL4d2 (200)</c:v>
                </c:pt>
                <c:pt idx="78">
                  <c:v>EF0207-8</c:v>
                </c:pt>
                <c:pt idx="79">
                  <c:v>*** YU0B (200)</c:v>
                </c:pt>
                <c:pt idx="80">
                  <c:v>SM2CEW-7</c:v>
                </c:pt>
                <c:pt idx="81">
                  <c:v>*** QY20810XL7d3</c:v>
                </c:pt>
                <c:pt idx="82">
                  <c:v>*** GW4CQT-Q7 (75)</c:v>
                </c:pt>
                <c:pt idx="83">
                  <c:v>UA9TC-7rp</c:v>
                </c:pt>
                <c:pt idx="84">
                  <c:v>*** QY20710XL4d1 (200)</c:v>
                </c:pt>
                <c:pt idx="85">
                  <c:v>*** YU1QT-OBL6</c:v>
                </c:pt>
                <c:pt idx="86">
                  <c:v>CF022.26mNR</c:v>
                </c:pt>
                <c:pt idx="87">
                  <c:v>G0KSC-06lfa2EU</c:v>
                </c:pt>
                <c:pt idx="88">
                  <c:v>*** QY20710XL7d2 (200)</c:v>
                </c:pt>
                <c:pt idx="89">
                  <c:v>*** YU3BA-opt</c:v>
                </c:pt>
                <c:pt idx="90">
                  <c:v>YT3I0205H</c:v>
                </c:pt>
              </c:strCache>
            </c:strRef>
          </c:cat>
          <c:val>
            <c:numRef>
              <c:f>'Yagi F.O.M. (English)'!$L$8:$L$107</c:f>
              <c:numCache>
                <c:ptCount val="100"/>
                <c:pt idx="0">
                  <c:v>16.489031124935753</c:v>
                </c:pt>
                <c:pt idx="1">
                  <c:v>16.812659635872134</c:v>
                </c:pt>
                <c:pt idx="2">
                  <c:v>15.383521767027101</c:v>
                </c:pt>
                <c:pt idx="3">
                  <c:v>16.498926629140257</c:v>
                </c:pt>
                <c:pt idx="4">
                  <c:v>16.635307362939155</c:v>
                </c:pt>
                <c:pt idx="5">
                  <c:v>16.2150106722063</c:v>
                </c:pt>
                <c:pt idx="6">
                  <c:v>15.129621788511342</c:v>
                </c:pt>
                <c:pt idx="7">
                  <c:v>16.890437901937297</c:v>
                </c:pt>
                <c:pt idx="8">
                  <c:v>12.57251125562443</c:v>
                </c:pt>
                <c:pt idx="9">
                  <c:v>16.059323856526838</c:v>
                </c:pt>
                <c:pt idx="10">
                  <c:v>16.61524105407604</c:v>
                </c:pt>
                <c:pt idx="11">
                  <c:v>13.496615372726952</c:v>
                </c:pt>
                <c:pt idx="12">
                  <c:v>16.606465284253744</c:v>
                </c:pt>
                <c:pt idx="13">
                  <c:v>12.230863135118462</c:v>
                </c:pt>
                <c:pt idx="14">
                  <c:v>15.381140038981542</c:v>
                </c:pt>
                <c:pt idx="15">
                  <c:v>15.340434652073803</c:v>
                </c:pt>
                <c:pt idx="16">
                  <c:v>15.583045844269284</c:v>
                </c:pt>
                <c:pt idx="17">
                  <c:v>15.84220708395319</c:v>
                </c:pt>
                <c:pt idx="18">
                  <c:v>11.308926347390097</c:v>
                </c:pt>
                <c:pt idx="19">
                  <c:v>16.030546751456473</c:v>
                </c:pt>
                <c:pt idx="20">
                  <c:v>12.279320697314501</c:v>
                </c:pt>
                <c:pt idx="21">
                  <c:v>16.274779721283462</c:v>
                </c:pt>
                <c:pt idx="22">
                  <c:v>15.703769650426091</c:v>
                </c:pt>
                <c:pt idx="23">
                  <c:v>13.159517557461816</c:v>
                </c:pt>
                <c:pt idx="24">
                  <c:v>14.432559078836954</c:v>
                </c:pt>
                <c:pt idx="25">
                  <c:v>15.895463864722501</c:v>
                </c:pt>
                <c:pt idx="26">
                  <c:v>13.169656325687654</c:v>
                </c:pt>
                <c:pt idx="27">
                  <c:v>15.347684180763599</c:v>
                </c:pt>
                <c:pt idx="28">
                  <c:v>12.359722164581493</c:v>
                </c:pt>
                <c:pt idx="29">
                  <c:v>15.508880360510043</c:v>
                </c:pt>
                <c:pt idx="30">
                  <c:v>15.525507001633487</c:v>
                </c:pt>
                <c:pt idx="31">
                  <c:v>12.766107477520686</c:v>
                </c:pt>
                <c:pt idx="32">
                  <c:v>14.659901579159772</c:v>
                </c:pt>
                <c:pt idx="33">
                  <c:v>15.142870796522958</c:v>
                </c:pt>
                <c:pt idx="34">
                  <c:v>15.241652164836415</c:v>
                </c:pt>
                <c:pt idx="35">
                  <c:v>12.673240331185925</c:v>
                </c:pt>
                <c:pt idx="36">
                  <c:v>10.85370839210762</c:v>
                </c:pt>
                <c:pt idx="37">
                  <c:v>14.83371024795304</c:v>
                </c:pt>
                <c:pt idx="38">
                  <c:v>12.969418594544114</c:v>
                </c:pt>
                <c:pt idx="39">
                  <c:v>12.409141956588414</c:v>
                </c:pt>
                <c:pt idx="40">
                  <c:v>14.54317641231736</c:v>
                </c:pt>
                <c:pt idx="41">
                  <c:v>14.152378119985736</c:v>
                </c:pt>
                <c:pt idx="42">
                  <c:v>13.750688836801238</c:v>
                </c:pt>
                <c:pt idx="43">
                  <c:v>14.502991066179453</c:v>
                </c:pt>
                <c:pt idx="44">
                  <c:v>15.643344095717666</c:v>
                </c:pt>
                <c:pt idx="45">
                  <c:v>15.18176843684264</c:v>
                </c:pt>
                <c:pt idx="46">
                  <c:v>10.307319525555094</c:v>
                </c:pt>
                <c:pt idx="47">
                  <c:v>14.511401437071129</c:v>
                </c:pt>
                <c:pt idx="48">
                  <c:v>12.957707580035375</c:v>
                </c:pt>
                <c:pt idx="49">
                  <c:v>16.17192199040511</c:v>
                </c:pt>
                <c:pt idx="50">
                  <c:v>15.342843946623885</c:v>
                </c:pt>
                <c:pt idx="51">
                  <c:v>13.52640202458227</c:v>
                </c:pt>
                <c:pt idx="52">
                  <c:v>14.841394356713414</c:v>
                </c:pt>
                <c:pt idx="53">
                  <c:v>13.691895788247217</c:v>
                </c:pt>
                <c:pt idx="54">
                  <c:v>13.96097977087558</c:v>
                </c:pt>
                <c:pt idx="55">
                  <c:v>14.043248459008135</c:v>
                </c:pt>
                <c:pt idx="56">
                  <c:v>11.739924390251764</c:v>
                </c:pt>
                <c:pt idx="57">
                  <c:v>14.78187767777191</c:v>
                </c:pt>
                <c:pt idx="58">
                  <c:v>14.000794767839567</c:v>
                </c:pt>
                <c:pt idx="59">
                  <c:v>12.773983343283765</c:v>
                </c:pt>
                <c:pt idx="60">
                  <c:v>13.819178825611333</c:v>
                </c:pt>
                <c:pt idx="61">
                  <c:v>13.664471781186966</c:v>
                </c:pt>
                <c:pt idx="62">
                  <c:v>13.580137249534573</c:v>
                </c:pt>
                <c:pt idx="63">
                  <c:v>14.310329984041411</c:v>
                </c:pt>
                <c:pt idx="64">
                  <c:v>13.79398100925284</c:v>
                </c:pt>
                <c:pt idx="65">
                  <c:v>13.299126714078266</c:v>
                </c:pt>
                <c:pt idx="66">
                  <c:v>13.102196646918916</c:v>
                </c:pt>
                <c:pt idx="67">
                  <c:v>13.398653025573113</c:v>
                </c:pt>
                <c:pt idx="68">
                  <c:v>13.061232271952457</c:v>
                </c:pt>
                <c:pt idx="69">
                  <c:v>13.58448612383232</c:v>
                </c:pt>
                <c:pt idx="70">
                  <c:v>13.488470596763822</c:v>
                </c:pt>
                <c:pt idx="71">
                  <c:v>13.399039806857568</c:v>
                </c:pt>
                <c:pt idx="72">
                  <c:v>14.079477332812255</c:v>
                </c:pt>
                <c:pt idx="73">
                  <c:v>13.121991569672208</c:v>
                </c:pt>
                <c:pt idx="74">
                  <c:v>13.377623148859056</c:v>
                </c:pt>
                <c:pt idx="75">
                  <c:v>12.44785944036529</c:v>
                </c:pt>
                <c:pt idx="76">
                  <c:v>12.699994949952439</c:v>
                </c:pt>
                <c:pt idx="77">
                  <c:v>13.584544311566276</c:v>
                </c:pt>
                <c:pt idx="78">
                  <c:v>10.180046576983242</c:v>
                </c:pt>
                <c:pt idx="79">
                  <c:v>13.883398686313372</c:v>
                </c:pt>
                <c:pt idx="80">
                  <c:v>11.923461455937693</c:v>
                </c:pt>
                <c:pt idx="81">
                  <c:v>12.314514867935396</c:v>
                </c:pt>
                <c:pt idx="82">
                  <c:v>12.237540324553493</c:v>
                </c:pt>
                <c:pt idx="83">
                  <c:v>11.984762311544626</c:v>
                </c:pt>
                <c:pt idx="84">
                  <c:v>12.079135415444204</c:v>
                </c:pt>
                <c:pt idx="85">
                  <c:v>11.828392568820766</c:v>
                </c:pt>
                <c:pt idx="86">
                  <c:v>12.558958561743951</c:v>
                </c:pt>
                <c:pt idx="87">
                  <c:v>10.565782007809023</c:v>
                </c:pt>
                <c:pt idx="88">
                  <c:v>11.645329148926068</c:v>
                </c:pt>
                <c:pt idx="89">
                  <c:v>10.022742064779857</c:v>
                </c:pt>
                <c:pt idx="90">
                  <c:v>9.780444547926212</c:v>
                </c:pt>
              </c:numCache>
            </c:numRef>
          </c:val>
        </c:ser>
        <c:axId val="55218075"/>
        <c:axId val="27200628"/>
      </c:barChart>
      <c:catAx>
        <c:axId val="552180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&lt;&lt;&lt;&lt; shorter boom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Antenna Type   </a:t>
                </a: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longer boom &gt;&gt;&gt;&gt;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out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At val="8"/>
        <c:auto val="1"/>
        <c:lblOffset val="100"/>
        <c:tickLblSkip val="1"/>
        <c:tickMarkSkip val="2"/>
        <c:noMultiLvlLbl val="0"/>
      </c:catAx>
      <c:valAx>
        <c:axId val="27200628"/>
        <c:scaling>
          <c:orientation val="minMax"/>
          <c:min val="8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Dry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and 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Wet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Aver.  M [dB]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8075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1"/>
          <c:y val="0.18325"/>
          <c:w val="0.338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Antenna Boom Lengths and Specific M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(higher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specific M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value for given boom length</a:t>
            </a:r>
            <a:r>
              <a:rPr lang="en-US" cap="none" sz="11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is better)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Specific M = (Dry Aver. M) / (Boom Length)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325"/>
          <c:w val="0.94675"/>
          <c:h val="0.690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'Yagi F.O.M. (English)'!$AX$7</c:f>
              <c:strCache>
                <c:ptCount val="1"/>
                <c:pt idx="0">
                  <c:v>Specific M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(English)'!$J$8:$J$107</c:f>
              <c:strCache>
                <c:ptCount val="100"/>
                <c:pt idx="0">
                  <c:v>CF0217.5m</c:v>
                </c:pt>
                <c:pt idx="1">
                  <c:v>bvo2_20</c:v>
                </c:pt>
                <c:pt idx="2">
                  <c:v>YT3I0218tt</c:v>
                </c:pt>
                <c:pt idx="3">
                  <c:v>bvo2-18</c:v>
                </c:pt>
                <c:pt idx="4">
                  <c:v>Y21508XL3 (200)</c:v>
                </c:pt>
                <c:pt idx="5">
                  <c:v>RA3AQ2-15</c:v>
                </c:pt>
                <c:pt idx="6">
                  <c:v>M2-5wl (40)</c:v>
                </c:pt>
                <c:pt idx="7">
                  <c:v>UA9TC-15rs</c:v>
                </c:pt>
                <c:pt idx="8">
                  <c:v>*** YU1QT-OBL13</c:v>
                </c:pt>
                <c:pt idx="9">
                  <c:v>CC17b2 (33)</c:v>
                </c:pt>
                <c:pt idx="10">
                  <c:v>I0JXX2-16 (32)</c:v>
                </c:pt>
                <c:pt idx="11">
                  <c:v>DJ9BV4.4wl</c:v>
                </c:pt>
                <c:pt idx="12">
                  <c:v>UA9TC-14rp</c:v>
                </c:pt>
                <c:pt idx="13">
                  <c:v>G0KSC-14lfa2</c:v>
                </c:pt>
                <c:pt idx="14">
                  <c:v>Y21308XL5 (200)</c:v>
                </c:pt>
                <c:pt idx="15">
                  <c:v>DL6WU-15_5</c:v>
                </c:pt>
                <c:pt idx="16">
                  <c:v>DL6WU2-P15</c:v>
                </c:pt>
                <c:pt idx="17">
                  <c:v>YT3I0215b</c:v>
                </c:pt>
                <c:pt idx="18">
                  <c:v>EF0213-8</c:v>
                </c:pt>
                <c:pt idx="19">
                  <c:v>*** QY21310XL3d5 (200)</c:v>
                </c:pt>
                <c:pt idx="20">
                  <c:v>DK7ZB0212_8 (28)</c:v>
                </c:pt>
                <c:pt idx="21">
                  <c:v>UA9TC-13rs</c:v>
                </c:pt>
                <c:pt idx="22">
                  <c:v>EF0213m-8</c:v>
                </c:pt>
                <c:pt idx="23">
                  <c:v>G0KSC-13lfa2</c:v>
                </c:pt>
                <c:pt idx="24">
                  <c:v>K1FO-15 (30)</c:v>
                </c:pt>
                <c:pt idx="25">
                  <c:v>*** QY21310XL3d6 (200)</c:v>
                </c:pt>
                <c:pt idx="26">
                  <c:v>SM5BSZ-11</c:v>
                </c:pt>
                <c:pt idx="27">
                  <c:v>Y21208XL1 (200)</c:v>
                </c:pt>
                <c:pt idx="28">
                  <c:v>EF0212T-8</c:v>
                </c:pt>
                <c:pt idx="29">
                  <c:v>*** QY21210XL3d4 (200)</c:v>
                </c:pt>
                <c:pt idx="30">
                  <c:v>UA9TC-12rs</c:v>
                </c:pt>
                <c:pt idx="31">
                  <c:v>G0KSC-12lfa2</c:v>
                </c:pt>
                <c:pt idx="32">
                  <c:v>EF0212b-8</c:v>
                </c:pt>
                <c:pt idx="33">
                  <c:v>*** QY21210XL3d5 (200)</c:v>
                </c:pt>
                <c:pt idx="34">
                  <c:v>YT3I0213b</c:v>
                </c:pt>
                <c:pt idx="35">
                  <c:v>EF0211T-8</c:v>
                </c:pt>
                <c:pt idx="36">
                  <c:v>bvo2-10</c:v>
                </c:pt>
                <c:pt idx="37">
                  <c:v>UA9TC-11rs</c:v>
                </c:pt>
                <c:pt idx="38">
                  <c:v>G0KSC-11b</c:v>
                </c:pt>
                <c:pt idx="39">
                  <c:v>G0KSC-11lfa2</c:v>
                </c:pt>
                <c:pt idx="40">
                  <c:v>Y21108XL4 (200)</c:v>
                </c:pt>
                <c:pt idx="41">
                  <c:v>DK7ZB0210_8 (28)</c:v>
                </c:pt>
                <c:pt idx="42">
                  <c:v>EF0211b-8</c:v>
                </c:pt>
                <c:pt idx="43">
                  <c:v>YT3I0212</c:v>
                </c:pt>
                <c:pt idx="44">
                  <c:v>CF026m (200)</c:v>
                </c:pt>
                <c:pt idx="45">
                  <c:v>YT3I-12acl1</c:v>
                </c:pt>
                <c:pt idx="46">
                  <c:v>*** YU1QT-OBL9</c:v>
                </c:pt>
                <c:pt idx="47">
                  <c:v>DL6WU2-P12</c:v>
                </c:pt>
                <c:pt idx="48">
                  <c:v>M2-12xh (42)</c:v>
                </c:pt>
                <c:pt idx="49">
                  <c:v>UR5EAZ-12qbeta</c:v>
                </c:pt>
                <c:pt idx="50">
                  <c:v>VE7BQH-12j</c:v>
                </c:pt>
                <c:pt idx="51">
                  <c:v>YT3I-fdf1 (200)</c:v>
                </c:pt>
                <c:pt idx="52">
                  <c:v>Y21008XL2 (200)</c:v>
                </c:pt>
                <c:pt idx="53">
                  <c:v>G0KSC-10lwa</c:v>
                </c:pt>
                <c:pt idx="54">
                  <c:v>*** YT3I-3ref</c:v>
                </c:pt>
                <c:pt idx="55">
                  <c:v>UA9TC-10rs</c:v>
                </c:pt>
                <c:pt idx="56">
                  <c:v>EF0210-8</c:v>
                </c:pt>
                <c:pt idx="57">
                  <c:v>YT3I0211</c:v>
                </c:pt>
                <c:pt idx="58">
                  <c:v>K1FO-12 (36)</c:v>
                </c:pt>
                <c:pt idx="59">
                  <c:v>EF0210LT-5</c:v>
                </c:pt>
                <c:pt idx="60">
                  <c:v>DD0VF-9 (25)</c:v>
                </c:pt>
                <c:pt idx="61">
                  <c:v>PA0MS</c:v>
                </c:pt>
                <c:pt idx="62">
                  <c:v>DK7ZB0209_5 (28)</c:v>
                </c:pt>
                <c:pt idx="63">
                  <c:v>*** QY21010XL3d3 (200)</c:v>
                </c:pt>
                <c:pt idx="64">
                  <c:v>Y20908XL4 (200)</c:v>
                </c:pt>
                <c:pt idx="65">
                  <c:v>DL6WU-10_5</c:v>
                </c:pt>
                <c:pt idx="66">
                  <c:v>EF0209-8</c:v>
                </c:pt>
                <c:pt idx="67">
                  <c:v>YT3I0210</c:v>
                </c:pt>
                <c:pt idx="68">
                  <c:v>DJ9BV2.2wl</c:v>
                </c:pt>
                <c:pt idx="69">
                  <c:v>DL6WU2-P10</c:v>
                </c:pt>
                <c:pt idx="70">
                  <c:v>YT3I0210wu1</c:v>
                </c:pt>
                <c:pt idx="71">
                  <c:v>UA9TC-9rs</c:v>
                </c:pt>
                <c:pt idx="72">
                  <c:v>YT3I0209</c:v>
                </c:pt>
                <c:pt idx="73">
                  <c:v>DK7ZB0208_8 (28)</c:v>
                </c:pt>
                <c:pt idx="74">
                  <c:v>*** QY20910XL3d2 (200)</c:v>
                </c:pt>
                <c:pt idx="75">
                  <c:v>EF0208-8</c:v>
                </c:pt>
                <c:pt idx="76">
                  <c:v>UA9TC-8rs</c:v>
                </c:pt>
                <c:pt idx="77">
                  <c:v>*** QY20810XL4d2 (200)</c:v>
                </c:pt>
                <c:pt idx="78">
                  <c:v>EF0207-8</c:v>
                </c:pt>
                <c:pt idx="79">
                  <c:v>*** YU0B (200)</c:v>
                </c:pt>
                <c:pt idx="80">
                  <c:v>SM2CEW-7</c:v>
                </c:pt>
                <c:pt idx="81">
                  <c:v>*** QY20810XL7d3</c:v>
                </c:pt>
                <c:pt idx="82">
                  <c:v>*** GW4CQT-Q7 (75)</c:v>
                </c:pt>
                <c:pt idx="83">
                  <c:v>UA9TC-7rp</c:v>
                </c:pt>
                <c:pt idx="84">
                  <c:v>*** QY20710XL4d1 (200)</c:v>
                </c:pt>
                <c:pt idx="85">
                  <c:v>*** YU1QT-OBL6</c:v>
                </c:pt>
                <c:pt idx="86">
                  <c:v>CF022.26mNR</c:v>
                </c:pt>
                <c:pt idx="87">
                  <c:v>G0KSC-06lfa2EU</c:v>
                </c:pt>
                <c:pt idx="88">
                  <c:v>*** QY20710XL7d2 (200)</c:v>
                </c:pt>
                <c:pt idx="89">
                  <c:v>*** YU3BA-opt</c:v>
                </c:pt>
                <c:pt idx="90">
                  <c:v>YT3I0205H</c:v>
                </c:pt>
              </c:strCache>
            </c:strRef>
          </c:cat>
          <c:val>
            <c:numRef>
              <c:f>'Yagi F.O.M. (English)'!$AX$8:$AX$107</c:f>
              <c:numCache>
                <c:ptCount val="100"/>
                <c:pt idx="0">
                  <c:v>2.035523031811259</c:v>
                </c:pt>
                <c:pt idx="1">
                  <c:v>2.7984445189951783</c:v>
                </c:pt>
                <c:pt idx="2">
                  <c:v>3.146695965727832</c:v>
                </c:pt>
                <c:pt idx="3">
                  <c:v>3.22592494346032</c:v>
                </c:pt>
                <c:pt idx="4">
                  <c:v>3.2219954230693086</c:v>
                </c:pt>
                <c:pt idx="5">
                  <c:v>3.275408491785671</c:v>
                </c:pt>
                <c:pt idx="6">
                  <c:v>3.083701615358024</c:v>
                </c:pt>
                <c:pt idx="7">
                  <c:v>3.555198188811239</c:v>
                </c:pt>
                <c:pt idx="8">
                  <c:v>3.1055603730626298</c:v>
                </c:pt>
                <c:pt idx="9">
                  <c:v>3.5173276608955892</c:v>
                </c:pt>
                <c:pt idx="10">
                  <c:v>3.6412084009159673</c:v>
                </c:pt>
                <c:pt idx="11">
                  <c:v>3.227920345907355</c:v>
                </c:pt>
                <c:pt idx="12">
                  <c:v>3.8232833225570624</c:v>
                </c:pt>
                <c:pt idx="13">
                  <c:v>3.3318732080218147</c:v>
                </c:pt>
                <c:pt idx="14">
                  <c:v>3.771809613653742</c:v>
                </c:pt>
                <c:pt idx="15">
                  <c:v>3.7238911937818044</c:v>
                </c:pt>
                <c:pt idx="16">
                  <c:v>3.8043503649724535</c:v>
                </c:pt>
                <c:pt idx="17">
                  <c:v>3.861344058152375</c:v>
                </c:pt>
                <c:pt idx="18">
                  <c:v>3.1362850236759314</c:v>
                </c:pt>
                <c:pt idx="19">
                  <c:v>4.019021912466293</c:v>
                </c:pt>
                <c:pt idx="20">
                  <c:v>3.4926372419097182</c:v>
                </c:pt>
                <c:pt idx="21">
                  <c:v>4.1457225354251745</c:v>
                </c:pt>
                <c:pt idx="22">
                  <c:v>4.075858308396674</c:v>
                </c:pt>
                <c:pt idx="23">
                  <c:v>3.823893718101959</c:v>
                </c:pt>
                <c:pt idx="24">
                  <c:v>4.039081694986248</c:v>
                </c:pt>
                <c:pt idx="25">
                  <c:v>4.279357504166091</c:v>
                </c:pt>
                <c:pt idx="26">
                  <c:v>3.8382336861390502</c:v>
                </c:pt>
                <c:pt idx="27">
                  <c:v>4.254157011667546</c:v>
                </c:pt>
                <c:pt idx="28">
                  <c:v>3.696203829712838</c:v>
                </c:pt>
                <c:pt idx="29">
                  <c:v>4.358131280627968</c:v>
                </c:pt>
                <c:pt idx="30">
                  <c:v>4.463140152857209</c:v>
                </c:pt>
                <c:pt idx="31">
                  <c:v>4.194353147209685</c:v>
                </c:pt>
                <c:pt idx="32">
                  <c:v>4.361064431291445</c:v>
                </c:pt>
                <c:pt idx="33">
                  <c:v>4.626364718642119</c:v>
                </c:pt>
                <c:pt idx="34">
                  <c:v>4.614873533948539</c:v>
                </c:pt>
                <c:pt idx="35">
                  <c:v>4.257467438388986</c:v>
                </c:pt>
                <c:pt idx="36">
                  <c:v>4.232498219298046</c:v>
                </c:pt>
                <c:pt idx="37">
                  <c:v>4.890042022652299</c:v>
                </c:pt>
                <c:pt idx="38">
                  <c:v>4.852453865128916</c:v>
                </c:pt>
                <c:pt idx="39">
                  <c:v>4.726959376119206</c:v>
                </c:pt>
                <c:pt idx="40">
                  <c:v>4.903069336451645</c:v>
                </c:pt>
                <c:pt idx="41">
                  <c:v>4.861743900884238</c:v>
                </c:pt>
                <c:pt idx="42">
                  <c:v>4.764116647272794</c:v>
                </c:pt>
                <c:pt idx="43">
                  <c:v>5.0065503967929565</c:v>
                </c:pt>
                <c:pt idx="44">
                  <c:v>5.280387538056306</c:v>
                </c:pt>
                <c:pt idx="45">
                  <c:v>5.177501480408908</c:v>
                </c:pt>
                <c:pt idx="46">
                  <c:v>4.1369765672625425</c:v>
                </c:pt>
                <c:pt idx="47">
                  <c:v>5.030097571040247</c:v>
                </c:pt>
                <c:pt idx="48">
                  <c:v>4.753233512154689</c:v>
                </c:pt>
                <c:pt idx="49">
                  <c:v>5.559193772574077</c:v>
                </c:pt>
                <c:pt idx="50">
                  <c:v>5.46080750526138</c:v>
                </c:pt>
                <c:pt idx="51">
                  <c:v>4.934472765763683</c:v>
                </c:pt>
                <c:pt idx="52">
                  <c:v>5.40261027891015</c:v>
                </c:pt>
                <c:pt idx="53">
                  <c:v>5.217726693265281</c:v>
                </c:pt>
                <c:pt idx="54">
                  <c:v>5.3633241540162295</c:v>
                </c:pt>
                <c:pt idx="55">
                  <c:v>5.445392659802936</c:v>
                </c:pt>
                <c:pt idx="56">
                  <c:v>4.814465421827924</c:v>
                </c:pt>
                <c:pt idx="57">
                  <c:v>5.698215965956566</c:v>
                </c:pt>
                <c:pt idx="58">
                  <c:v>5.428271332072894</c:v>
                </c:pt>
                <c:pt idx="59">
                  <c:v>5.2723717196692</c:v>
                </c:pt>
                <c:pt idx="60">
                  <c:v>5.772207673506819</c:v>
                </c:pt>
                <c:pt idx="61">
                  <c:v>5.604198782775409</c:v>
                </c:pt>
                <c:pt idx="62">
                  <c:v>5.614114845515921</c:v>
                </c:pt>
                <c:pt idx="63">
                  <c:v>5.874257708002812</c:v>
                </c:pt>
                <c:pt idx="64">
                  <c:v>6.146292380390176</c:v>
                </c:pt>
                <c:pt idx="65">
                  <c:v>6.018965868422768</c:v>
                </c:pt>
                <c:pt idx="66">
                  <c:v>5.990638697124419</c:v>
                </c:pt>
                <c:pt idx="67">
                  <c:v>6.094064615976898</c:v>
                </c:pt>
                <c:pt idx="68">
                  <c:v>6.026120056932023</c:v>
                </c:pt>
                <c:pt idx="69">
                  <c:v>6.197411380850105</c:v>
                </c:pt>
                <c:pt idx="70">
                  <c:v>6.216245056766267</c:v>
                </c:pt>
                <c:pt idx="71">
                  <c:v>6.2726027525876</c:v>
                </c:pt>
                <c:pt idx="72">
                  <c:v>6.467144247308164</c:v>
                </c:pt>
                <c:pt idx="73">
                  <c:v>6.300422275526654</c:v>
                </c:pt>
                <c:pt idx="74">
                  <c:v>6.601865282503994</c:v>
                </c:pt>
                <c:pt idx="75">
                  <c:v>6.649797674842001</c:v>
                </c:pt>
                <c:pt idx="76">
                  <c:v>7.467003829698388</c:v>
                </c:pt>
                <c:pt idx="77">
                  <c:v>8.0896247800941</c:v>
                </c:pt>
                <c:pt idx="78">
                  <c:v>6.907675434168965</c:v>
                </c:pt>
                <c:pt idx="79">
                  <c:v>8.707845974736301</c:v>
                </c:pt>
                <c:pt idx="80">
                  <c:v>8.26487482751611</c:v>
                </c:pt>
                <c:pt idx="81">
                  <c:v>8.538313955846025</c:v>
                </c:pt>
                <c:pt idx="82">
                  <c:v>8.472961508513471</c:v>
                </c:pt>
                <c:pt idx="83">
                  <c:v>9.274908845951419</c:v>
                </c:pt>
                <c:pt idx="84">
                  <c:v>9.438880220065133</c:v>
                </c:pt>
                <c:pt idx="85">
                  <c:v>9.423819547750451</c:v>
                </c:pt>
                <c:pt idx="86">
                  <c:v>9.91367900355068</c:v>
                </c:pt>
                <c:pt idx="87">
                  <c:v>9.708121319926121</c:v>
                </c:pt>
                <c:pt idx="88">
                  <c:v>11.223366657390256</c:v>
                </c:pt>
                <c:pt idx="89">
                  <c:v>13.487791240240462</c:v>
                </c:pt>
                <c:pt idx="90">
                  <c:v>13.749974638031539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43479061"/>
        <c:axId val="55767230"/>
      </c:barChart>
      <c:barChart>
        <c:barDir val="col"/>
        <c:grouping val="clustered"/>
        <c:varyColors val="0"/>
        <c:ser>
          <c:idx val="0"/>
          <c:order val="1"/>
          <c:tx>
            <c:strRef>
              <c:f>'Yagi F.O.M. (English)'!$M$7</c:f>
              <c:strCache>
                <c:ptCount val="1"/>
                <c:pt idx="0">
                  <c:v>Boom Length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'Yagi F.O.M. (English)'!$M$8:$M$107</c:f>
              <c:numCache>
                <c:ptCount val="100"/>
                <c:pt idx="0">
                  <c:v>17481</c:v>
                </c:pt>
                <c:pt idx="1">
                  <c:v>12480</c:v>
                </c:pt>
                <c:pt idx="2">
                  <c:v>10800</c:v>
                </c:pt>
                <c:pt idx="3">
                  <c:v>10455</c:v>
                </c:pt>
                <c:pt idx="4">
                  <c:v>10365</c:v>
                </c:pt>
                <c:pt idx="5">
                  <c:v>10231</c:v>
                </c:pt>
                <c:pt idx="6">
                  <c:v>10056.8</c:v>
                </c:pt>
                <c:pt idx="7">
                  <c:v>9670</c:v>
                </c:pt>
                <c:pt idx="8">
                  <c:v>9570</c:v>
                </c:pt>
                <c:pt idx="9">
                  <c:v>9347.22</c:v>
                </c:pt>
                <c:pt idx="10">
                  <c:v>9227</c:v>
                </c:pt>
                <c:pt idx="11">
                  <c:v>9180</c:v>
                </c:pt>
                <c:pt idx="12">
                  <c:v>8815</c:v>
                </c:pt>
                <c:pt idx="13">
                  <c:v>8805</c:v>
                </c:pt>
                <c:pt idx="14">
                  <c:v>8455</c:v>
                </c:pt>
                <c:pt idx="15">
                  <c:v>8405</c:v>
                </c:pt>
                <c:pt idx="16">
                  <c:v>8301</c:v>
                </c:pt>
                <c:pt idx="17">
                  <c:v>8287</c:v>
                </c:pt>
                <c:pt idx="18">
                  <c:v>8150</c:v>
                </c:pt>
                <c:pt idx="19">
                  <c:v>8045</c:v>
                </c:pt>
                <c:pt idx="20">
                  <c:v>7960</c:v>
                </c:pt>
                <c:pt idx="21">
                  <c:v>7960</c:v>
                </c:pt>
                <c:pt idx="22">
                  <c:v>7940</c:v>
                </c:pt>
                <c:pt idx="23">
                  <c:v>7866</c:v>
                </c:pt>
                <c:pt idx="24">
                  <c:v>7566</c:v>
                </c:pt>
                <c:pt idx="25">
                  <c:v>7525</c:v>
                </c:pt>
                <c:pt idx="26">
                  <c:v>7339</c:v>
                </c:pt>
                <c:pt idx="27">
                  <c:v>7315</c:v>
                </c:pt>
                <c:pt idx="28">
                  <c:v>7260</c:v>
                </c:pt>
                <c:pt idx="29">
                  <c:v>7185</c:v>
                </c:pt>
                <c:pt idx="30">
                  <c:v>7075</c:v>
                </c:pt>
                <c:pt idx="31">
                  <c:v>6928</c:v>
                </c:pt>
                <c:pt idx="32">
                  <c:v>6820</c:v>
                </c:pt>
                <c:pt idx="33">
                  <c:v>6665</c:v>
                </c:pt>
                <c:pt idx="34">
                  <c:v>6623</c:v>
                </c:pt>
                <c:pt idx="35">
                  <c:v>6325</c:v>
                </c:pt>
                <c:pt idx="36">
                  <c:v>6264</c:v>
                </c:pt>
                <c:pt idx="37">
                  <c:v>6195</c:v>
                </c:pt>
                <c:pt idx="38">
                  <c:v>6126</c:v>
                </c:pt>
                <c:pt idx="39">
                  <c:v>6034</c:v>
                </c:pt>
                <c:pt idx="40">
                  <c:v>6000</c:v>
                </c:pt>
                <c:pt idx="41">
                  <c:v>5980</c:v>
                </c:pt>
                <c:pt idx="42">
                  <c:v>5980</c:v>
                </c:pt>
                <c:pt idx="43">
                  <c:v>5970</c:v>
                </c:pt>
                <c:pt idx="44">
                  <c:v>5970</c:v>
                </c:pt>
                <c:pt idx="45">
                  <c:v>5952</c:v>
                </c:pt>
                <c:pt idx="46">
                  <c:v>5940</c:v>
                </c:pt>
                <c:pt idx="47">
                  <c:v>5892</c:v>
                </c:pt>
                <c:pt idx="48">
                  <c:v>5890</c:v>
                </c:pt>
                <c:pt idx="49">
                  <c:v>5874.5</c:v>
                </c:pt>
                <c:pt idx="50">
                  <c:v>5825</c:v>
                </c:pt>
                <c:pt idx="51">
                  <c:v>5729</c:v>
                </c:pt>
                <c:pt idx="52">
                  <c:v>5505</c:v>
                </c:pt>
                <c:pt idx="53">
                  <c:v>5418</c:v>
                </c:pt>
                <c:pt idx="54">
                  <c:v>5338</c:v>
                </c:pt>
                <c:pt idx="55">
                  <c:v>5300</c:v>
                </c:pt>
                <c:pt idx="56">
                  <c:v>5290</c:v>
                </c:pt>
                <c:pt idx="57">
                  <c:v>5282</c:v>
                </c:pt>
                <c:pt idx="58">
                  <c:v>5259</c:v>
                </c:pt>
                <c:pt idx="59">
                  <c:v>5190</c:v>
                </c:pt>
                <c:pt idx="60">
                  <c:v>5114</c:v>
                </c:pt>
                <c:pt idx="61">
                  <c:v>4983</c:v>
                </c:pt>
                <c:pt idx="62">
                  <c:v>4980</c:v>
                </c:pt>
                <c:pt idx="63">
                  <c:v>4928</c:v>
                </c:pt>
                <c:pt idx="64">
                  <c:v>4585</c:v>
                </c:pt>
                <c:pt idx="65">
                  <c:v>4545.8</c:v>
                </c:pt>
                <c:pt idx="66">
                  <c:v>4490</c:v>
                </c:pt>
                <c:pt idx="67">
                  <c:v>4470</c:v>
                </c:pt>
                <c:pt idx="68">
                  <c:v>4440</c:v>
                </c:pt>
                <c:pt idx="69">
                  <c:v>4435</c:v>
                </c:pt>
                <c:pt idx="70">
                  <c:v>4425</c:v>
                </c:pt>
                <c:pt idx="71">
                  <c:v>4405</c:v>
                </c:pt>
                <c:pt idx="72">
                  <c:v>4373</c:v>
                </c:pt>
                <c:pt idx="73">
                  <c:v>4320</c:v>
                </c:pt>
                <c:pt idx="74">
                  <c:v>4128</c:v>
                </c:pt>
                <c:pt idx="75">
                  <c:v>3900</c:v>
                </c:pt>
                <c:pt idx="76">
                  <c:v>3535</c:v>
                </c:pt>
                <c:pt idx="77">
                  <c:v>3425</c:v>
                </c:pt>
                <c:pt idx="78">
                  <c:v>3274</c:v>
                </c:pt>
                <c:pt idx="79">
                  <c:v>3266</c:v>
                </c:pt>
                <c:pt idx="80">
                  <c:v>3045</c:v>
                </c:pt>
                <c:pt idx="81">
                  <c:v>2955</c:v>
                </c:pt>
                <c:pt idx="82">
                  <c:v>2939</c:v>
                </c:pt>
                <c:pt idx="83">
                  <c:v>2710</c:v>
                </c:pt>
                <c:pt idx="84">
                  <c:v>2645</c:v>
                </c:pt>
                <c:pt idx="85">
                  <c:v>2600</c:v>
                </c:pt>
                <c:pt idx="86">
                  <c:v>2598</c:v>
                </c:pt>
                <c:pt idx="87">
                  <c:v>2349</c:v>
                </c:pt>
                <c:pt idx="88">
                  <c:v>2111</c:v>
                </c:pt>
                <c:pt idx="89">
                  <c:v>1587</c:v>
                </c:pt>
                <c:pt idx="90">
                  <c:v>1466</c:v>
                </c:pt>
              </c:numCache>
            </c:numRef>
          </c:val>
        </c:ser>
        <c:overlap val="-100"/>
        <c:gapWidth val="400"/>
        <c:axId val="32143023"/>
        <c:axId val="20851752"/>
      </c:barChart>
      <c:catAx>
        <c:axId val="434790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&lt;&lt;&lt;&lt; shorter boom   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Antenna Type    </a:t>
                </a:r>
                <a:r>
                  <a:rPr lang="en-US" cap="none" sz="100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longer boom &gt;&gt;&gt;&gt;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cross"/>
        <c:minorTickMark val="cross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7230"/>
        <c:crossesAt val="0"/>
        <c:auto val="1"/>
        <c:lblOffset val="100"/>
        <c:tickLblSkip val="1"/>
        <c:tickMarkSkip val="2"/>
        <c:noMultiLvlLbl val="0"/>
      </c:catAx>
      <c:valAx>
        <c:axId val="55767230"/>
        <c:scaling>
          <c:orientation val="minMax"/>
          <c:max val="14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Specific M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[dB / wavelength]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At val="1"/>
        <c:crossBetween val="between"/>
        <c:dispUnits/>
        <c:majorUnit val="2"/>
        <c:minorUnit val="0.5"/>
      </c:valAx>
      <c:catAx>
        <c:axId val="32143023"/>
        <c:scaling>
          <c:orientation val="maxMin"/>
        </c:scaling>
        <c:axPos val="b"/>
        <c:delete val="1"/>
        <c:majorTickMark val="in"/>
        <c:minorTickMark val="none"/>
        <c:tickLblPos val="nextTo"/>
        <c:crossAx val="20851752"/>
        <c:crossesAt val="0"/>
        <c:auto val="1"/>
        <c:lblOffset val="100"/>
        <c:noMultiLvlLbl val="0"/>
      </c:catAx>
      <c:valAx>
        <c:axId val="20851752"/>
        <c:scaling>
          <c:orientation val="minMax"/>
          <c:max val="140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rPr>
                  <a:t>Boom Length 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43023"/>
        <c:crosses val="max"/>
        <c:crossBetween val="between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045"/>
          <c:y val="0.1655"/>
          <c:w val="0.1827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Antenna Performance Stability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(lower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 Degradation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value is better)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Wet Antenna Aver. M Degradation = Mdry - Mwet 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[dB]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875"/>
          <c:w val="0.9535"/>
          <c:h val="0.71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'Yagi F.O.M. (English)'!$BV$7</c:f>
              <c:strCache>
                <c:ptCount val="1"/>
                <c:pt idx="0">
                  <c:v>Dry M / Wet M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'Yagi F.O.M. (English)'!$BU$8:$BU$107</c:f>
              <c:strCache>
                <c:ptCount val="100"/>
                <c:pt idx="0">
                  <c:v>G0KSC-14lfa2</c:v>
                </c:pt>
                <c:pt idx="1">
                  <c:v>bvo2-10</c:v>
                </c:pt>
                <c:pt idx="2">
                  <c:v>*** YU1QT-OBL13</c:v>
                </c:pt>
                <c:pt idx="3">
                  <c:v>*** YU1QT-OBL9</c:v>
                </c:pt>
                <c:pt idx="4">
                  <c:v>G0KSC-11b</c:v>
                </c:pt>
                <c:pt idx="5">
                  <c:v>G0KSC-13lfa2</c:v>
                </c:pt>
                <c:pt idx="6">
                  <c:v>G0KSC-11lfa2</c:v>
                </c:pt>
                <c:pt idx="7">
                  <c:v>G0KSC-12lfa2</c:v>
                </c:pt>
                <c:pt idx="8">
                  <c:v>DK7ZB0212_8 (28)</c:v>
                </c:pt>
                <c:pt idx="9">
                  <c:v>YT3I0218tt</c:v>
                </c:pt>
                <c:pt idx="10">
                  <c:v>EF0213-8</c:v>
                </c:pt>
                <c:pt idx="11">
                  <c:v>DJ9BV4.4wl</c:v>
                </c:pt>
                <c:pt idx="12">
                  <c:v>CF0217.5m</c:v>
                </c:pt>
                <c:pt idx="13">
                  <c:v>EF0207-8</c:v>
                </c:pt>
                <c:pt idx="14">
                  <c:v>EF0212T-8</c:v>
                </c:pt>
                <c:pt idx="15">
                  <c:v>M2-12xh (42)</c:v>
                </c:pt>
                <c:pt idx="16">
                  <c:v>EF0210-8</c:v>
                </c:pt>
                <c:pt idx="17">
                  <c:v>DD0VF-9 (25)</c:v>
                </c:pt>
                <c:pt idx="18">
                  <c:v>SM5BSZ-11</c:v>
                </c:pt>
                <c:pt idx="19">
                  <c:v>EF0210LT-5</c:v>
                </c:pt>
                <c:pt idx="20">
                  <c:v>G0KSC-06lfa2EU</c:v>
                </c:pt>
                <c:pt idx="21">
                  <c:v>K1FO-15 (30)</c:v>
                </c:pt>
                <c:pt idx="22">
                  <c:v>EF0211T-8</c:v>
                </c:pt>
                <c:pt idx="23">
                  <c:v>*** YU3BA-opt</c:v>
                </c:pt>
                <c:pt idx="24">
                  <c:v>SM2CEW-7</c:v>
                </c:pt>
                <c:pt idx="25">
                  <c:v>bvo2_20</c:v>
                </c:pt>
                <c:pt idx="26">
                  <c:v>YT3I-fdf1 (200)</c:v>
                </c:pt>
                <c:pt idx="27">
                  <c:v>UA9TC-7rp</c:v>
                </c:pt>
                <c:pt idx="28">
                  <c:v>Y21308XL5 (200)</c:v>
                </c:pt>
                <c:pt idx="29">
                  <c:v>VE7BQH-12j</c:v>
                </c:pt>
                <c:pt idx="30">
                  <c:v>RA3AQ2-15</c:v>
                </c:pt>
                <c:pt idx="31">
                  <c:v>EF0208-8</c:v>
                </c:pt>
                <c:pt idx="32">
                  <c:v>UA9TC-8rs</c:v>
                </c:pt>
                <c:pt idx="33">
                  <c:v>EF0211b-8</c:v>
                </c:pt>
                <c:pt idx="34">
                  <c:v>DK7ZB0208_8 (28)</c:v>
                </c:pt>
                <c:pt idx="35">
                  <c:v>EF0213m-8</c:v>
                </c:pt>
                <c:pt idx="36">
                  <c:v>G0KSC-10lwa</c:v>
                </c:pt>
                <c:pt idx="37">
                  <c:v>YT3I0212</c:v>
                </c:pt>
                <c:pt idx="38">
                  <c:v>*** YU1QT-OBL6</c:v>
                </c:pt>
                <c:pt idx="39">
                  <c:v>UA9TC-9rs</c:v>
                </c:pt>
                <c:pt idx="40">
                  <c:v>*** QY20710XL4d1 (200)</c:v>
                </c:pt>
                <c:pt idx="41">
                  <c:v>DK7ZB0209_5 (28)</c:v>
                </c:pt>
                <c:pt idx="42">
                  <c:v>UA9TC-10rs</c:v>
                </c:pt>
                <c:pt idx="43">
                  <c:v>DL6WU-10_5</c:v>
                </c:pt>
                <c:pt idx="44">
                  <c:v>DK7ZB0210_8 (28)</c:v>
                </c:pt>
                <c:pt idx="45">
                  <c:v>M2-5wl (40)</c:v>
                </c:pt>
                <c:pt idx="46">
                  <c:v>CC17b2 (33)</c:v>
                </c:pt>
                <c:pt idx="47">
                  <c:v>bvo2-18</c:v>
                </c:pt>
                <c:pt idx="48">
                  <c:v>*** YT3I-3ref</c:v>
                </c:pt>
                <c:pt idx="49">
                  <c:v>EF0209-8</c:v>
                </c:pt>
                <c:pt idx="50">
                  <c:v>*** YU0B (200)</c:v>
                </c:pt>
                <c:pt idx="51">
                  <c:v>CF022.26mNR</c:v>
                </c:pt>
                <c:pt idx="52">
                  <c:v>DJ9BV2.2wl</c:v>
                </c:pt>
                <c:pt idx="53">
                  <c:v>YT3I0205H</c:v>
                </c:pt>
                <c:pt idx="54">
                  <c:v>UA9TC-11rs</c:v>
                </c:pt>
                <c:pt idx="55">
                  <c:v>*** QY20810XL7d3</c:v>
                </c:pt>
                <c:pt idx="56">
                  <c:v>DL6WU2-P12</c:v>
                </c:pt>
                <c:pt idx="57">
                  <c:v>DL6WU-15_5</c:v>
                </c:pt>
                <c:pt idx="58">
                  <c:v>PA0MS</c:v>
                </c:pt>
                <c:pt idx="59">
                  <c:v>Y20908XL4 (200)</c:v>
                </c:pt>
                <c:pt idx="60">
                  <c:v>UA9TC-15rs</c:v>
                </c:pt>
                <c:pt idx="61">
                  <c:v>K1FO-12 (36)</c:v>
                </c:pt>
                <c:pt idx="62">
                  <c:v>*** QY20810XL4d2 (200)</c:v>
                </c:pt>
                <c:pt idx="63">
                  <c:v>*** QY21210XL3d5 (200)</c:v>
                </c:pt>
                <c:pt idx="64">
                  <c:v>YT3I0210wu1</c:v>
                </c:pt>
                <c:pt idx="65">
                  <c:v>YT3I0211</c:v>
                </c:pt>
                <c:pt idx="66">
                  <c:v>UA9TC-12rs</c:v>
                </c:pt>
                <c:pt idx="67">
                  <c:v>*** QY20910XL3d2 (200)</c:v>
                </c:pt>
                <c:pt idx="68">
                  <c:v>UA9TC-14rp</c:v>
                </c:pt>
                <c:pt idx="69">
                  <c:v>YT3I0210</c:v>
                </c:pt>
                <c:pt idx="70">
                  <c:v>YT3I-12acl1</c:v>
                </c:pt>
                <c:pt idx="71">
                  <c:v>*** GW4CQT-Q7 (75)</c:v>
                </c:pt>
                <c:pt idx="72">
                  <c:v>UA9TC-13rs</c:v>
                </c:pt>
                <c:pt idx="73">
                  <c:v>*** QY20710XL7d2 (200)</c:v>
                </c:pt>
                <c:pt idx="74">
                  <c:v>EF0212b-8</c:v>
                </c:pt>
                <c:pt idx="75">
                  <c:v>Y21208XL1 (200)</c:v>
                </c:pt>
                <c:pt idx="76">
                  <c:v>DL6WU2-P15</c:v>
                </c:pt>
                <c:pt idx="77">
                  <c:v>*** QY21310XL3d6 (200)</c:v>
                </c:pt>
                <c:pt idx="78">
                  <c:v>I0JXX2-16 (32)</c:v>
                </c:pt>
                <c:pt idx="79">
                  <c:v>Y21108XL4 (200)</c:v>
                </c:pt>
                <c:pt idx="80">
                  <c:v>*** QY21010XL3d3 (200)</c:v>
                </c:pt>
                <c:pt idx="81">
                  <c:v>DL6WU2-P10</c:v>
                </c:pt>
                <c:pt idx="82">
                  <c:v>YT3I0215b</c:v>
                </c:pt>
                <c:pt idx="83">
                  <c:v>UR5EAZ-12qbeta</c:v>
                </c:pt>
                <c:pt idx="84">
                  <c:v>*** QY21210XL3d4 (200)</c:v>
                </c:pt>
                <c:pt idx="85">
                  <c:v>*** QY21310XL3d5 (200)</c:v>
                </c:pt>
                <c:pt idx="86">
                  <c:v>CF026m (200)</c:v>
                </c:pt>
                <c:pt idx="87">
                  <c:v>Y21008XL2 (200)</c:v>
                </c:pt>
                <c:pt idx="88">
                  <c:v>YT3I0213b</c:v>
                </c:pt>
                <c:pt idx="89">
                  <c:v>YT3I0209</c:v>
                </c:pt>
                <c:pt idx="90">
                  <c:v>Y21508XL3 (200)</c:v>
                </c:pt>
              </c:strCache>
            </c:strRef>
          </c:cat>
          <c:val>
            <c:numRef>
              <c:f>'Yagi F.O.M. (English)'!$BV$8:$BV$107</c:f>
              <c:numCache>
                <c:ptCount val="100"/>
                <c:pt idx="0">
                  <c:v>2.3829086848094505</c:v>
                </c:pt>
                <c:pt idx="1">
                  <c:v>2.352953166139544</c:v>
                </c:pt>
                <c:pt idx="2">
                  <c:v>2.2320794670504096</c:v>
                </c:pt>
                <c:pt idx="3">
                  <c:v>1.93359950135204</c:v>
                </c:pt>
                <c:pt idx="4">
                  <c:v>1.8381217443020148</c:v>
                </c:pt>
                <c:pt idx="5">
                  <c:v>1.8236713892299559</c:v>
                </c:pt>
                <c:pt idx="6">
                  <c:v>1.798816998561108</c:v>
                </c:pt>
                <c:pt idx="7">
                  <c:v>1.708852820472762</c:v>
                </c:pt>
                <c:pt idx="8">
                  <c:v>1.5694444026798209</c:v>
                </c:pt>
                <c:pt idx="9">
                  <c:v>1.5451554815689406</c:v>
                </c:pt>
                <c:pt idx="10">
                  <c:v>1.4236893832419657</c:v>
                </c:pt>
                <c:pt idx="11">
                  <c:v>1.2641876177337537</c:v>
                </c:pt>
                <c:pt idx="12">
                  <c:v>1.2359901226934618</c:v>
                </c:pt>
                <c:pt idx="13">
                  <c:v>1.0855754798758497</c:v>
                </c:pt>
                <c:pt idx="14">
                  <c:v>1.0073729785911283</c:v>
                </c:pt>
                <c:pt idx="15">
                  <c:v>0.9882700736755261</c:v>
                </c:pt>
                <c:pt idx="16">
                  <c:v>0.9467639763410851</c:v>
                </c:pt>
                <c:pt idx="17">
                  <c:v>0.8852175950718788</c:v>
                </c:pt>
                <c:pt idx="18">
                  <c:v>0.8621249250262579</c:v>
                </c:pt>
                <c:pt idx="19">
                  <c:v>0.856708809869346</c:v>
                </c:pt>
                <c:pt idx="20">
                  <c:v>0.7938128557664594</c:v>
                </c:pt>
                <c:pt idx="21">
                  <c:v>0.790203632668721</c:v>
                </c:pt>
                <c:pt idx="22">
                  <c:v>0.7407002941081089</c:v>
                </c:pt>
                <c:pt idx="23">
                  <c:v>0.6398423367408661</c:v>
                </c:pt>
                <c:pt idx="24">
                  <c:v>0.6128036074054606</c:v>
                </c:pt>
                <c:pt idx="25">
                  <c:v>0.5843966009917985</c:v>
                </c:pt>
                <c:pt idx="26">
                  <c:v>0.5555902093071001</c:v>
                </c:pt>
                <c:pt idx="27">
                  <c:v>0.5357917345012968</c:v>
                </c:pt>
                <c:pt idx="28">
                  <c:v>0.5046154057268026</c:v>
                </c:pt>
                <c:pt idx="29">
                  <c:v>0.5023411985592006</c:v>
                </c:pt>
                <c:pt idx="30">
                  <c:v>0.47774527044261106</c:v>
                </c:pt>
                <c:pt idx="31">
                  <c:v>0.47080436121950875</c:v>
                </c:pt>
                <c:pt idx="32">
                  <c:v>0.4486307063303183</c:v>
                </c:pt>
                <c:pt idx="33">
                  <c:v>0.4408042216336092</c:v>
                </c:pt>
                <c:pt idx="34">
                  <c:v>0.4360809238258856</c:v>
                </c:pt>
                <c:pt idx="35">
                  <c:v>0.41693722106974995</c:v>
                </c:pt>
                <c:pt idx="36">
                  <c:v>0.3901208702025887</c:v>
                </c:pt>
                <c:pt idx="37">
                  <c:v>0.3857316612946935</c:v>
                </c:pt>
                <c:pt idx="38">
                  <c:v>0.37680805283339147</c:v>
                </c:pt>
                <c:pt idx="39">
                  <c:v>0.3647566552849639</c:v>
                </c:pt>
                <c:pt idx="40">
                  <c:v>0.35715231603898445</c:v>
                </c:pt>
                <c:pt idx="41">
                  <c:v>0.34678556231306423</c:v>
                </c:pt>
                <c:pt idx="42">
                  <c:v>0.333133380268686</c:v>
                </c:pt>
                <c:pt idx="43">
                  <c:v>0.3302735666898986</c:v>
                </c:pt>
                <c:pt idx="44">
                  <c:v>0.3299299193824563</c:v>
                </c:pt>
                <c:pt idx="45">
                  <c:v>0.31853437040980026</c:v>
                </c:pt>
                <c:pt idx="46">
                  <c:v>0.3178811127404728</c:v>
                </c:pt>
                <c:pt idx="47">
                  <c:v>0.30159566714995023</c:v>
                </c:pt>
                <c:pt idx="48">
                  <c:v>0.3002554457933062</c:v>
                </c:pt>
                <c:pt idx="49">
                  <c:v>0.29654494248449126</c:v>
                </c:pt>
                <c:pt idx="50">
                  <c:v>0.283392676742535</c:v>
                </c:pt>
                <c:pt idx="51">
                  <c:v>0.2708038118070686</c:v>
                </c:pt>
                <c:pt idx="52">
                  <c:v>0.26677723185737534</c:v>
                </c:pt>
                <c:pt idx="53">
                  <c:v>0.2606396709175609</c:v>
                </c:pt>
                <c:pt idx="54">
                  <c:v>0.25660866630500045</c:v>
                </c:pt>
                <c:pt idx="55">
                  <c:v>0.253717399979406</c:v>
                </c:pt>
                <c:pt idx="56">
                  <c:v>0.2519061189272307</c:v>
                </c:pt>
                <c:pt idx="57">
                  <c:v>0.2507529980518548</c:v>
                </c:pt>
                <c:pt idx="58">
                  <c:v>0.2462271671411287</c:v>
                </c:pt>
                <c:pt idx="59">
                  <c:v>0.24375583278020585</c:v>
                </c:pt>
                <c:pt idx="60">
                  <c:v>0.23472774737919977</c:v>
                </c:pt>
                <c:pt idx="61">
                  <c:v>0.219521228993651</c:v>
                </c:pt>
                <c:pt idx="62">
                  <c:v>0.21718568168257946</c:v>
                </c:pt>
                <c:pt idx="63">
                  <c:v>0.21689282794251774</c:v>
                </c:pt>
                <c:pt idx="64">
                  <c:v>0.21359196484802823</c:v>
                </c:pt>
                <c:pt idx="65">
                  <c:v>0.21089065617506364</c:v>
                </c:pt>
                <c:pt idx="66">
                  <c:v>0.20386836305139688</c:v>
                </c:pt>
                <c:pt idx="67">
                  <c:v>0.19772254879562468</c:v>
                </c:pt>
                <c:pt idx="68">
                  <c:v>0.18170224332973106</c:v>
                </c:pt>
                <c:pt idx="69">
                  <c:v>0.17069936669655128</c:v>
                </c:pt>
                <c:pt idx="70">
                  <c:v>0.16891350034057417</c:v>
                </c:pt>
                <c:pt idx="71">
                  <c:v>0.16696395762962268</c:v>
                </c:pt>
                <c:pt idx="72">
                  <c:v>0.1635542900275837</c:v>
                </c:pt>
                <c:pt idx="73">
                  <c:v>0.15668242622585815</c:v>
                </c:pt>
                <c:pt idx="74">
                  <c:v>0.15577153788734677</c:v>
                </c:pt>
                <c:pt idx="75">
                  <c:v>0.15376677540333183</c:v>
                </c:pt>
                <c:pt idx="76">
                  <c:v>0.14792112160204773</c:v>
                </c:pt>
                <c:pt idx="77">
                  <c:v>0.14546739216783067</c:v>
                </c:pt>
                <c:pt idx="78">
                  <c:v>0.12071588563007651</c:v>
                </c:pt>
                <c:pt idx="79">
                  <c:v>0.11108058483292993</c:v>
                </c:pt>
                <c:pt idx="80">
                  <c:v>0.10976857600619461</c:v>
                </c:pt>
                <c:pt idx="81">
                  <c:v>0.10693388686835092</c:v>
                </c:pt>
                <c:pt idx="82">
                  <c:v>0.09750004992117489</c:v>
                </c:pt>
                <c:pt idx="83">
                  <c:v>0.09581867020768797</c:v>
                </c:pt>
                <c:pt idx="84">
                  <c:v>0.08921558441809196</c:v>
                </c:pt>
                <c:pt idx="85">
                  <c:v>0.07557295206195391</c:v>
                </c:pt>
                <c:pt idx="86">
                  <c:v>0.0597288221322394</c:v>
                </c:pt>
                <c:pt idx="87">
                  <c:v>0.026263603034379912</c:v>
                </c:pt>
                <c:pt idx="88">
                  <c:v>0.016590132350881248</c:v>
                </c:pt>
                <c:pt idx="89">
                  <c:v>0.008108351184182183</c:v>
                </c:pt>
                <c:pt idx="90">
                  <c:v>0.00030199303036226866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53448041"/>
        <c:axId val="11270322"/>
      </c:barChart>
      <c:catAx>
        <c:axId val="534480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&lt;&lt;&lt;&lt; better</a:t>
                </a:r>
                <a:r>
                  <a:rPr lang="en-US" cap="none" sz="10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Antenna Type    </a:t>
                </a:r>
                <a:r>
                  <a:rPr lang="en-US" cap="none" sz="1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worse &gt;&gt;&gt;&gt;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70322"/>
        <c:crossesAt val="0"/>
        <c:auto val="1"/>
        <c:lblOffset val="100"/>
        <c:tickLblSkip val="1"/>
        <c:tickMarkSkip val="2"/>
        <c:noMultiLvlLbl val="0"/>
      </c:catAx>
      <c:valAx>
        <c:axId val="11270322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Wet Ant. Aver. M Degradtion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[dB]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85"/>
          <c:y val="0.169"/>
          <c:w val="0.10275"/>
          <c:h val="0.03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Antenna Performance Stability
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(lower </a:t>
            </a:r>
            <a:r>
              <a:rPr lang="en-US" cap="none" sz="11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Q increase</a:t>
            </a:r>
            <a:r>
              <a:rPr lang="en-US" cap="none" sz="11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is better)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Wet Antenna Q-factor Increase = Qwet - Qdry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0975"/>
          <c:w val="0.9535"/>
          <c:h val="0.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'Yagi F.O.M. (English)'!$BR$7</c:f>
              <c:strCache>
                <c:ptCount val="1"/>
                <c:pt idx="0">
                  <c:v>Wet Q - Dry Q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'Yagi F.O.M. (English)'!$BQ$8:$BQ$107</c:f>
              <c:strCache>
                <c:ptCount val="100"/>
                <c:pt idx="0">
                  <c:v>DK7ZB0212_8 (28)</c:v>
                </c:pt>
                <c:pt idx="1">
                  <c:v>bvo2-10</c:v>
                </c:pt>
                <c:pt idx="2">
                  <c:v>G0KSC-14lfa2</c:v>
                </c:pt>
                <c:pt idx="3">
                  <c:v>CF0217.5m</c:v>
                </c:pt>
                <c:pt idx="4">
                  <c:v>EF0213-8</c:v>
                </c:pt>
                <c:pt idx="5">
                  <c:v>G0KSC-13lfa2</c:v>
                </c:pt>
                <c:pt idx="6">
                  <c:v>G0KSC-12lfa2</c:v>
                </c:pt>
                <c:pt idx="7">
                  <c:v>YT3I0218tt</c:v>
                </c:pt>
                <c:pt idx="8">
                  <c:v>G0KSC-11lfa2</c:v>
                </c:pt>
                <c:pt idx="9">
                  <c:v>G0KSC-11b</c:v>
                </c:pt>
                <c:pt idx="10">
                  <c:v>RA3AQ2-15</c:v>
                </c:pt>
                <c:pt idx="11">
                  <c:v>YT3I-fdf1 (200)</c:v>
                </c:pt>
                <c:pt idx="12">
                  <c:v>EF0212T-8</c:v>
                </c:pt>
                <c:pt idx="13">
                  <c:v>SM5BSZ-11</c:v>
                </c:pt>
                <c:pt idx="14">
                  <c:v>EF0207-8</c:v>
                </c:pt>
                <c:pt idx="15">
                  <c:v>*** YU1QT-OBL13</c:v>
                </c:pt>
                <c:pt idx="16">
                  <c:v>EF0210-8</c:v>
                </c:pt>
                <c:pt idx="17">
                  <c:v>EF0210LT-5</c:v>
                </c:pt>
                <c:pt idx="18">
                  <c:v>DK7ZB0209_5 (28)</c:v>
                </c:pt>
                <c:pt idx="19">
                  <c:v>EF0211T-8</c:v>
                </c:pt>
                <c:pt idx="20">
                  <c:v>SM2CEW-7</c:v>
                </c:pt>
                <c:pt idx="21">
                  <c:v>DJ9BV4.4wl</c:v>
                </c:pt>
                <c:pt idx="22">
                  <c:v>*** YU1QT-OBL9</c:v>
                </c:pt>
                <c:pt idx="23">
                  <c:v>DD0VF-9 (25)</c:v>
                </c:pt>
                <c:pt idx="24">
                  <c:v>DK7ZB0210_8 (28)</c:v>
                </c:pt>
                <c:pt idx="25">
                  <c:v>G0KSC-10lwa</c:v>
                </c:pt>
                <c:pt idx="26">
                  <c:v>G0KSC-06lfa2EU</c:v>
                </c:pt>
                <c:pt idx="27">
                  <c:v>UA9TC-9rs</c:v>
                </c:pt>
                <c:pt idx="28">
                  <c:v>UA9TC-8rs</c:v>
                </c:pt>
                <c:pt idx="29">
                  <c:v>UA9TC-10rs</c:v>
                </c:pt>
                <c:pt idx="30">
                  <c:v>EF0213m-8</c:v>
                </c:pt>
                <c:pt idx="31">
                  <c:v>EF0211b-8</c:v>
                </c:pt>
                <c:pt idx="32">
                  <c:v>UA9TC-7rp</c:v>
                </c:pt>
                <c:pt idx="33">
                  <c:v>UA9TC-11rs</c:v>
                </c:pt>
                <c:pt idx="34">
                  <c:v>Y21308XL5 (200)</c:v>
                </c:pt>
                <c:pt idx="35">
                  <c:v>bvo2_20</c:v>
                </c:pt>
                <c:pt idx="36">
                  <c:v>UA9TC-12rs</c:v>
                </c:pt>
                <c:pt idx="37">
                  <c:v>EF0209-8</c:v>
                </c:pt>
                <c:pt idx="38">
                  <c:v>CC17b2 (33)</c:v>
                </c:pt>
                <c:pt idx="39">
                  <c:v>UA9TC-15rs</c:v>
                </c:pt>
                <c:pt idx="40">
                  <c:v>I0JXX2-16 (32)</c:v>
                </c:pt>
                <c:pt idx="41">
                  <c:v>M2-5wl (40)</c:v>
                </c:pt>
                <c:pt idx="42">
                  <c:v>EF0208-8</c:v>
                </c:pt>
                <c:pt idx="43">
                  <c:v>M2-12xh (42)</c:v>
                </c:pt>
                <c:pt idx="44">
                  <c:v>*** QY20710XL4d1 (200)</c:v>
                </c:pt>
                <c:pt idx="45">
                  <c:v>UA9TC-14rp</c:v>
                </c:pt>
                <c:pt idx="46">
                  <c:v>K1FO-12 (36)</c:v>
                </c:pt>
                <c:pt idx="47">
                  <c:v>UA9TC-13rs</c:v>
                </c:pt>
                <c:pt idx="48">
                  <c:v>K1FO-15 (30)</c:v>
                </c:pt>
                <c:pt idx="49">
                  <c:v>*** YU3BA-opt</c:v>
                </c:pt>
                <c:pt idx="50">
                  <c:v>*** QY20810XL4d2 (200)</c:v>
                </c:pt>
                <c:pt idx="51">
                  <c:v>DJ9BV2.2wl</c:v>
                </c:pt>
                <c:pt idx="52">
                  <c:v>DL6WU-15_5</c:v>
                </c:pt>
                <c:pt idx="53">
                  <c:v>Y21508XL3 (200)</c:v>
                </c:pt>
                <c:pt idx="54">
                  <c:v>YT3I0212</c:v>
                </c:pt>
                <c:pt idx="55">
                  <c:v>*** YT3I-3ref</c:v>
                </c:pt>
                <c:pt idx="56">
                  <c:v>DK7ZB0208_8 (28)</c:v>
                </c:pt>
                <c:pt idx="57">
                  <c:v>EF0212b-8</c:v>
                </c:pt>
                <c:pt idx="58">
                  <c:v>bvo2-18</c:v>
                </c:pt>
                <c:pt idx="59">
                  <c:v>Y21108XL4 (200)</c:v>
                </c:pt>
                <c:pt idx="60">
                  <c:v>*** QY20810XL7d3</c:v>
                </c:pt>
                <c:pt idx="61">
                  <c:v>Y20908XL4 (200)</c:v>
                </c:pt>
                <c:pt idx="62">
                  <c:v>*** QY21210XL3d4 (200)</c:v>
                </c:pt>
                <c:pt idx="63">
                  <c:v>DL6WU2-P12</c:v>
                </c:pt>
                <c:pt idx="64">
                  <c:v>YT3I0205H</c:v>
                </c:pt>
                <c:pt idx="65">
                  <c:v>CF022.26mNR</c:v>
                </c:pt>
                <c:pt idx="66">
                  <c:v>YT3I0210</c:v>
                </c:pt>
                <c:pt idx="67">
                  <c:v>*** QY20710XL7d2 (200)</c:v>
                </c:pt>
                <c:pt idx="68">
                  <c:v>Y21008XL2 (200)</c:v>
                </c:pt>
                <c:pt idx="69">
                  <c:v>YT3I0211</c:v>
                </c:pt>
                <c:pt idx="70">
                  <c:v>DL6WU-10_5</c:v>
                </c:pt>
                <c:pt idx="71">
                  <c:v>*** QY21310XL3d5 (200)</c:v>
                </c:pt>
                <c:pt idx="72">
                  <c:v>*** YU1QT-OBL6</c:v>
                </c:pt>
                <c:pt idx="73">
                  <c:v>PA0MS</c:v>
                </c:pt>
                <c:pt idx="74">
                  <c:v>DL6WU2-P15</c:v>
                </c:pt>
                <c:pt idx="75">
                  <c:v>YT3I0215b</c:v>
                </c:pt>
                <c:pt idx="76">
                  <c:v>VE7BQH-12j</c:v>
                </c:pt>
                <c:pt idx="77">
                  <c:v>YT3I0210wu1</c:v>
                </c:pt>
                <c:pt idx="78">
                  <c:v>YT3I0209</c:v>
                </c:pt>
                <c:pt idx="79">
                  <c:v>YT3I0213b</c:v>
                </c:pt>
                <c:pt idx="80">
                  <c:v>DL6WU2-P10</c:v>
                </c:pt>
                <c:pt idx="81">
                  <c:v>CF026m (200)</c:v>
                </c:pt>
                <c:pt idx="82">
                  <c:v>Y21208XL1 (200)</c:v>
                </c:pt>
                <c:pt idx="83">
                  <c:v>*** YU0B (200)</c:v>
                </c:pt>
                <c:pt idx="84">
                  <c:v>YT3I-12acl1</c:v>
                </c:pt>
                <c:pt idx="85">
                  <c:v>*** QY21210XL3d5 (200)</c:v>
                </c:pt>
                <c:pt idx="86">
                  <c:v>*** QY20910XL3d2 (200)</c:v>
                </c:pt>
                <c:pt idx="87">
                  <c:v>*** GW4CQT-Q7 (75)</c:v>
                </c:pt>
                <c:pt idx="88">
                  <c:v>UR5EAZ-12qbeta</c:v>
                </c:pt>
                <c:pt idx="89">
                  <c:v>*** QY21310XL3d6 (200)</c:v>
                </c:pt>
                <c:pt idx="90">
                  <c:v>*** QY21010XL3d3 (200)</c:v>
                </c:pt>
              </c:strCache>
            </c:strRef>
          </c:cat>
          <c:val>
            <c:numRef>
              <c:f>'Yagi F.O.M. (English)'!$BR$8:$BR$107</c:f>
              <c:numCache>
                <c:ptCount val="100"/>
                <c:pt idx="0">
                  <c:v>105.7903266604759</c:v>
                </c:pt>
                <c:pt idx="1">
                  <c:v>102.8511281392247</c:v>
                </c:pt>
                <c:pt idx="2">
                  <c:v>79.90115153894867</c:v>
                </c:pt>
                <c:pt idx="3">
                  <c:v>66.78057353294683</c:v>
                </c:pt>
                <c:pt idx="4">
                  <c:v>49.827443146194554</c:v>
                </c:pt>
                <c:pt idx="5">
                  <c:v>44.64137435543558</c:v>
                </c:pt>
                <c:pt idx="6">
                  <c:v>41.83817767604854</c:v>
                </c:pt>
                <c:pt idx="7">
                  <c:v>38.465718212990055</c:v>
                </c:pt>
                <c:pt idx="8">
                  <c:v>36.42741052570921</c:v>
                </c:pt>
                <c:pt idx="9">
                  <c:v>36.20338993189377</c:v>
                </c:pt>
                <c:pt idx="10">
                  <c:v>34.642404895845026</c:v>
                </c:pt>
                <c:pt idx="11">
                  <c:v>33.911618769904045</c:v>
                </c:pt>
                <c:pt idx="12">
                  <c:v>31.628272216659425</c:v>
                </c:pt>
                <c:pt idx="13">
                  <c:v>31.522700809156404</c:v>
                </c:pt>
                <c:pt idx="14">
                  <c:v>30.022033708948648</c:v>
                </c:pt>
                <c:pt idx="15">
                  <c:v>27.656347342032937</c:v>
                </c:pt>
                <c:pt idx="16">
                  <c:v>24.784793613889747</c:v>
                </c:pt>
                <c:pt idx="17">
                  <c:v>21.737387417635308</c:v>
                </c:pt>
                <c:pt idx="18">
                  <c:v>19.529440453267036</c:v>
                </c:pt>
                <c:pt idx="19">
                  <c:v>19.116806686700578</c:v>
                </c:pt>
                <c:pt idx="20">
                  <c:v>17.8004030119086</c:v>
                </c:pt>
                <c:pt idx="21">
                  <c:v>16.382155117994728</c:v>
                </c:pt>
                <c:pt idx="22">
                  <c:v>15.540305809280824</c:v>
                </c:pt>
                <c:pt idx="23">
                  <c:v>15.344160882680171</c:v>
                </c:pt>
                <c:pt idx="24">
                  <c:v>14.32511352198221</c:v>
                </c:pt>
                <c:pt idx="25">
                  <c:v>13.117060987247712</c:v>
                </c:pt>
                <c:pt idx="26">
                  <c:v>12.878468067567677</c:v>
                </c:pt>
                <c:pt idx="27">
                  <c:v>12.297134995386692</c:v>
                </c:pt>
                <c:pt idx="28">
                  <c:v>12.245324205559335</c:v>
                </c:pt>
                <c:pt idx="29">
                  <c:v>11.954238650731444</c:v>
                </c:pt>
                <c:pt idx="30">
                  <c:v>11.667827838819008</c:v>
                </c:pt>
                <c:pt idx="31">
                  <c:v>10.708276074977903</c:v>
                </c:pt>
                <c:pt idx="32">
                  <c:v>10.584511857308481</c:v>
                </c:pt>
                <c:pt idx="33">
                  <c:v>9.898517189274294</c:v>
                </c:pt>
                <c:pt idx="34">
                  <c:v>9.768041847404877</c:v>
                </c:pt>
                <c:pt idx="35">
                  <c:v>8.079176756799821</c:v>
                </c:pt>
                <c:pt idx="36">
                  <c:v>8.054373485049656</c:v>
                </c:pt>
                <c:pt idx="37">
                  <c:v>7.720128847498831</c:v>
                </c:pt>
                <c:pt idx="38">
                  <c:v>7.639192377764804</c:v>
                </c:pt>
                <c:pt idx="39">
                  <c:v>7.390764966071668</c:v>
                </c:pt>
                <c:pt idx="40">
                  <c:v>7.045694445670929</c:v>
                </c:pt>
                <c:pt idx="41">
                  <c:v>7.017152221003201</c:v>
                </c:pt>
                <c:pt idx="42">
                  <c:v>6.928327918198246</c:v>
                </c:pt>
                <c:pt idx="43">
                  <c:v>6.656215625688493</c:v>
                </c:pt>
                <c:pt idx="44">
                  <c:v>6.433528837103662</c:v>
                </c:pt>
                <c:pt idx="45">
                  <c:v>6.411860471243871</c:v>
                </c:pt>
                <c:pt idx="46">
                  <c:v>6.411283626695528</c:v>
                </c:pt>
                <c:pt idx="47">
                  <c:v>6.200489562420181</c:v>
                </c:pt>
                <c:pt idx="48">
                  <c:v>5.509401924746076</c:v>
                </c:pt>
                <c:pt idx="49">
                  <c:v>5.125191193929901</c:v>
                </c:pt>
                <c:pt idx="50">
                  <c:v>4.9908645381315235</c:v>
                </c:pt>
                <c:pt idx="51">
                  <c:v>4.34288919546896</c:v>
                </c:pt>
                <c:pt idx="52">
                  <c:v>3.882587918856629</c:v>
                </c:pt>
                <c:pt idx="53">
                  <c:v>3.6675664552871226</c:v>
                </c:pt>
                <c:pt idx="54">
                  <c:v>3.570302510126748</c:v>
                </c:pt>
                <c:pt idx="55">
                  <c:v>3.396061903206622</c:v>
                </c:pt>
                <c:pt idx="56">
                  <c:v>3.1559129832724544</c:v>
                </c:pt>
                <c:pt idx="57">
                  <c:v>3.148250122539544</c:v>
                </c:pt>
                <c:pt idx="58">
                  <c:v>3.1421950086378025</c:v>
                </c:pt>
                <c:pt idx="59">
                  <c:v>3.1401061720815733</c:v>
                </c:pt>
                <c:pt idx="60">
                  <c:v>3.097999708849393</c:v>
                </c:pt>
                <c:pt idx="61">
                  <c:v>2.9735659987149816</c:v>
                </c:pt>
                <c:pt idx="62">
                  <c:v>2.951096088961794</c:v>
                </c:pt>
                <c:pt idx="63">
                  <c:v>2.523338798867176</c:v>
                </c:pt>
                <c:pt idx="64">
                  <c:v>2.4825788878798747</c:v>
                </c:pt>
                <c:pt idx="65">
                  <c:v>2.276132469732392</c:v>
                </c:pt>
                <c:pt idx="66">
                  <c:v>2.206126835238102</c:v>
                </c:pt>
                <c:pt idx="67">
                  <c:v>2.1435939721068564</c:v>
                </c:pt>
                <c:pt idx="68">
                  <c:v>2.1214147263153897</c:v>
                </c:pt>
                <c:pt idx="69">
                  <c:v>1.8894485482147765</c:v>
                </c:pt>
                <c:pt idx="70">
                  <c:v>1.7260131816274367</c:v>
                </c:pt>
                <c:pt idx="71">
                  <c:v>1.694816307085393</c:v>
                </c:pt>
                <c:pt idx="72">
                  <c:v>1.5441811266777101</c:v>
                </c:pt>
                <c:pt idx="73">
                  <c:v>1.4047848678854815</c:v>
                </c:pt>
                <c:pt idx="74">
                  <c:v>1.3946747261986339</c:v>
                </c:pt>
                <c:pt idx="75">
                  <c:v>1.2596634174919004</c:v>
                </c:pt>
                <c:pt idx="76">
                  <c:v>1.191192505766013</c:v>
                </c:pt>
                <c:pt idx="77">
                  <c:v>1.0623125392502502</c:v>
                </c:pt>
                <c:pt idx="78">
                  <c:v>0.9910602966791</c:v>
                </c:pt>
                <c:pt idx="79">
                  <c:v>0.8391048084676314</c:v>
                </c:pt>
                <c:pt idx="80">
                  <c:v>0.7897132419757575</c:v>
                </c:pt>
                <c:pt idx="81">
                  <c:v>0.6525838406029623</c:v>
                </c:pt>
                <c:pt idx="82">
                  <c:v>0.5423963433970478</c:v>
                </c:pt>
                <c:pt idx="83">
                  <c:v>0.49043777817287904</c:v>
                </c:pt>
                <c:pt idx="84">
                  <c:v>0.43358646499053943</c:v>
                </c:pt>
                <c:pt idx="85">
                  <c:v>0.401402344771812</c:v>
                </c:pt>
                <c:pt idx="86">
                  <c:v>0.36555359457424075</c:v>
                </c:pt>
                <c:pt idx="87">
                  <c:v>0.3232570852911607</c:v>
                </c:pt>
                <c:pt idx="88">
                  <c:v>0.2048363020100208</c:v>
                </c:pt>
                <c:pt idx="89">
                  <c:v>0.1186390168778626</c:v>
                </c:pt>
                <c:pt idx="90">
                  <c:v>0.019845799463208635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34324035"/>
        <c:axId val="40480860"/>
      </c:barChart>
      <c:catAx>
        <c:axId val="343240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&lt;&lt;&lt;&lt; better</a:t>
                </a:r>
                <a:r>
                  <a:rPr lang="en-US" cap="none" sz="10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Antenna Type </a:t>
                </a:r>
                <a:r>
                  <a:rPr lang="en-US" cap="none" sz="10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rPr>
                  <a:t>  </a:t>
                </a:r>
                <a:r>
                  <a:rPr lang="en-US" cap="none" sz="10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worse &gt;&gt;&gt;&gt;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@" sourceLinked="0"/>
        <c:majorTickMark val="cross"/>
        <c:minorTickMark val="cross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80860"/>
        <c:crossesAt val="0"/>
        <c:auto val="1"/>
        <c:lblOffset val="100"/>
        <c:tickLblSkip val="1"/>
        <c:tickMarkSkip val="2"/>
        <c:noMultiLvlLbl val="0"/>
      </c:catAx>
      <c:valAx>
        <c:axId val="4048086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Wet Ant. Q Increase</a:t>
                </a:r>
                <a:r>
                  <a:rPr lang="en-US" cap="none" sz="12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in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4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5"/>
          <c:y val="0.171"/>
          <c:w val="0.10525"/>
          <c:h val="0.0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109</xdr:row>
      <xdr:rowOff>152400</xdr:rowOff>
    </xdr:from>
    <xdr:to>
      <xdr:col>10</xdr:col>
      <xdr:colOff>9525</xdr:colOff>
      <xdr:row>130</xdr:row>
      <xdr:rowOff>9525</xdr:rowOff>
    </xdr:to>
    <xdr:graphicFrame>
      <xdr:nvGraphicFramePr>
        <xdr:cNvPr id="1" name="Chart 1"/>
        <xdr:cNvGraphicFramePr/>
      </xdr:nvGraphicFramePr>
      <xdr:xfrm>
        <a:off x="19050" y="20231100"/>
        <a:ext cx="63817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130</xdr:row>
      <xdr:rowOff>171450</xdr:rowOff>
    </xdr:from>
    <xdr:to>
      <xdr:col>10</xdr:col>
      <xdr:colOff>0</xdr:colOff>
      <xdr:row>151</xdr:row>
      <xdr:rowOff>0</xdr:rowOff>
    </xdr:to>
    <xdr:graphicFrame>
      <xdr:nvGraphicFramePr>
        <xdr:cNvPr id="2" name="Chart 2"/>
        <xdr:cNvGraphicFramePr/>
      </xdr:nvGraphicFramePr>
      <xdr:xfrm>
        <a:off x="0" y="24050625"/>
        <a:ext cx="63912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247650</xdr:colOff>
      <xdr:row>109</xdr:row>
      <xdr:rowOff>161925</xdr:rowOff>
    </xdr:from>
    <xdr:to>
      <xdr:col>19</xdr:col>
      <xdr:colOff>342900</xdr:colOff>
      <xdr:row>130</xdr:row>
      <xdr:rowOff>9525</xdr:rowOff>
    </xdr:to>
    <xdr:graphicFrame>
      <xdr:nvGraphicFramePr>
        <xdr:cNvPr id="3" name="Chart 3"/>
        <xdr:cNvGraphicFramePr/>
      </xdr:nvGraphicFramePr>
      <xdr:xfrm>
        <a:off x="6638925" y="20240625"/>
        <a:ext cx="639127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238125</xdr:colOff>
      <xdr:row>131</xdr:row>
      <xdr:rowOff>0</xdr:rowOff>
    </xdr:from>
    <xdr:to>
      <xdr:col>19</xdr:col>
      <xdr:colOff>361950</xdr:colOff>
      <xdr:row>151</xdr:row>
      <xdr:rowOff>19050</xdr:rowOff>
    </xdr:to>
    <xdr:graphicFrame>
      <xdr:nvGraphicFramePr>
        <xdr:cNvPr id="4" name="Chart 4"/>
        <xdr:cNvGraphicFramePr/>
      </xdr:nvGraphicFramePr>
      <xdr:xfrm>
        <a:off x="6629400" y="24060150"/>
        <a:ext cx="641985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188</xdr:row>
      <xdr:rowOff>0</xdr:rowOff>
    </xdr:from>
    <xdr:to>
      <xdr:col>19</xdr:col>
      <xdr:colOff>371475</xdr:colOff>
      <xdr:row>218</xdr:row>
      <xdr:rowOff>0</xdr:rowOff>
    </xdr:to>
    <xdr:graphicFrame>
      <xdr:nvGraphicFramePr>
        <xdr:cNvPr id="5" name="Chart 13"/>
        <xdr:cNvGraphicFramePr/>
      </xdr:nvGraphicFramePr>
      <xdr:xfrm>
        <a:off x="9525" y="34499550"/>
        <a:ext cx="13049250" cy="542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157</xdr:row>
      <xdr:rowOff>9525</xdr:rowOff>
    </xdr:from>
    <xdr:to>
      <xdr:col>19</xdr:col>
      <xdr:colOff>371475</xdr:colOff>
      <xdr:row>187</xdr:row>
      <xdr:rowOff>19050</xdr:rowOff>
    </xdr:to>
    <xdr:graphicFrame>
      <xdr:nvGraphicFramePr>
        <xdr:cNvPr id="6" name="Chart 14"/>
        <xdr:cNvGraphicFramePr/>
      </xdr:nvGraphicFramePr>
      <xdr:xfrm>
        <a:off x="9525" y="28898850"/>
        <a:ext cx="13049250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219</xdr:row>
      <xdr:rowOff>0</xdr:rowOff>
    </xdr:from>
    <xdr:to>
      <xdr:col>19</xdr:col>
      <xdr:colOff>381000</xdr:colOff>
      <xdr:row>249</xdr:row>
      <xdr:rowOff>9525</xdr:rowOff>
    </xdr:to>
    <xdr:graphicFrame>
      <xdr:nvGraphicFramePr>
        <xdr:cNvPr id="7" name="Chart 23"/>
        <xdr:cNvGraphicFramePr/>
      </xdr:nvGraphicFramePr>
      <xdr:xfrm>
        <a:off x="9525" y="40109775"/>
        <a:ext cx="1305877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253</xdr:row>
      <xdr:rowOff>171450</xdr:rowOff>
    </xdr:from>
    <xdr:to>
      <xdr:col>19</xdr:col>
      <xdr:colOff>381000</xdr:colOff>
      <xdr:row>284</xdr:row>
      <xdr:rowOff>0</xdr:rowOff>
    </xdr:to>
    <xdr:graphicFrame>
      <xdr:nvGraphicFramePr>
        <xdr:cNvPr id="8" name="Chart 24"/>
        <xdr:cNvGraphicFramePr/>
      </xdr:nvGraphicFramePr>
      <xdr:xfrm>
        <a:off x="9525" y="46558200"/>
        <a:ext cx="13058775" cy="5438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285</xdr:row>
      <xdr:rowOff>9525</xdr:rowOff>
    </xdr:from>
    <xdr:to>
      <xdr:col>19</xdr:col>
      <xdr:colOff>352425</xdr:colOff>
      <xdr:row>315</xdr:row>
      <xdr:rowOff>9525</xdr:rowOff>
    </xdr:to>
    <xdr:graphicFrame>
      <xdr:nvGraphicFramePr>
        <xdr:cNvPr id="9" name="Chart 25"/>
        <xdr:cNvGraphicFramePr/>
      </xdr:nvGraphicFramePr>
      <xdr:xfrm>
        <a:off x="9525" y="52187475"/>
        <a:ext cx="13030200" cy="542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316</xdr:row>
      <xdr:rowOff>0</xdr:rowOff>
    </xdr:from>
    <xdr:to>
      <xdr:col>19</xdr:col>
      <xdr:colOff>371475</xdr:colOff>
      <xdr:row>346</xdr:row>
      <xdr:rowOff>9525</xdr:rowOff>
    </xdr:to>
    <xdr:graphicFrame>
      <xdr:nvGraphicFramePr>
        <xdr:cNvPr id="10" name="Chart 26"/>
        <xdr:cNvGraphicFramePr/>
      </xdr:nvGraphicFramePr>
      <xdr:xfrm>
        <a:off x="0" y="57788175"/>
        <a:ext cx="13058775" cy="5438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109</xdr:row>
      <xdr:rowOff>152400</xdr:rowOff>
    </xdr:from>
    <xdr:to>
      <xdr:col>10</xdr:col>
      <xdr:colOff>9525</xdr:colOff>
      <xdr:row>130</xdr:row>
      <xdr:rowOff>9525</xdr:rowOff>
    </xdr:to>
    <xdr:graphicFrame>
      <xdr:nvGraphicFramePr>
        <xdr:cNvPr id="1" name="Chart 1"/>
        <xdr:cNvGraphicFramePr/>
      </xdr:nvGraphicFramePr>
      <xdr:xfrm>
        <a:off x="19050" y="20278725"/>
        <a:ext cx="63817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130</xdr:row>
      <xdr:rowOff>171450</xdr:rowOff>
    </xdr:from>
    <xdr:to>
      <xdr:col>10</xdr:col>
      <xdr:colOff>0</xdr:colOff>
      <xdr:row>151</xdr:row>
      <xdr:rowOff>0</xdr:rowOff>
    </xdr:to>
    <xdr:graphicFrame>
      <xdr:nvGraphicFramePr>
        <xdr:cNvPr id="2" name="Chart 2"/>
        <xdr:cNvGraphicFramePr/>
      </xdr:nvGraphicFramePr>
      <xdr:xfrm>
        <a:off x="0" y="24098250"/>
        <a:ext cx="63912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247650</xdr:colOff>
      <xdr:row>109</xdr:row>
      <xdr:rowOff>161925</xdr:rowOff>
    </xdr:from>
    <xdr:to>
      <xdr:col>19</xdr:col>
      <xdr:colOff>342900</xdr:colOff>
      <xdr:row>130</xdr:row>
      <xdr:rowOff>9525</xdr:rowOff>
    </xdr:to>
    <xdr:graphicFrame>
      <xdr:nvGraphicFramePr>
        <xdr:cNvPr id="3" name="Chart 3"/>
        <xdr:cNvGraphicFramePr/>
      </xdr:nvGraphicFramePr>
      <xdr:xfrm>
        <a:off x="6638925" y="20288250"/>
        <a:ext cx="660082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238125</xdr:colOff>
      <xdr:row>131</xdr:row>
      <xdr:rowOff>0</xdr:rowOff>
    </xdr:from>
    <xdr:to>
      <xdr:col>19</xdr:col>
      <xdr:colOff>361950</xdr:colOff>
      <xdr:row>151</xdr:row>
      <xdr:rowOff>19050</xdr:rowOff>
    </xdr:to>
    <xdr:graphicFrame>
      <xdr:nvGraphicFramePr>
        <xdr:cNvPr id="4" name="Chart 4"/>
        <xdr:cNvGraphicFramePr/>
      </xdr:nvGraphicFramePr>
      <xdr:xfrm>
        <a:off x="6629400" y="24107775"/>
        <a:ext cx="662940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155</xdr:row>
      <xdr:rowOff>161925</xdr:rowOff>
    </xdr:from>
    <xdr:to>
      <xdr:col>19</xdr:col>
      <xdr:colOff>371475</xdr:colOff>
      <xdr:row>185</xdr:row>
      <xdr:rowOff>171450</xdr:rowOff>
    </xdr:to>
    <xdr:graphicFrame>
      <xdr:nvGraphicFramePr>
        <xdr:cNvPr id="5" name="Chart 6"/>
        <xdr:cNvGraphicFramePr/>
      </xdr:nvGraphicFramePr>
      <xdr:xfrm>
        <a:off x="9525" y="28736925"/>
        <a:ext cx="13258800" cy="543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251</xdr:row>
      <xdr:rowOff>171450</xdr:rowOff>
    </xdr:from>
    <xdr:to>
      <xdr:col>19</xdr:col>
      <xdr:colOff>371475</xdr:colOff>
      <xdr:row>282</xdr:row>
      <xdr:rowOff>0</xdr:rowOff>
    </xdr:to>
    <xdr:graphicFrame>
      <xdr:nvGraphicFramePr>
        <xdr:cNvPr id="6" name="Chart 7"/>
        <xdr:cNvGraphicFramePr/>
      </xdr:nvGraphicFramePr>
      <xdr:xfrm>
        <a:off x="0" y="46215300"/>
        <a:ext cx="13268325" cy="5438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282</xdr:row>
      <xdr:rowOff>171450</xdr:rowOff>
    </xdr:from>
    <xdr:to>
      <xdr:col>19</xdr:col>
      <xdr:colOff>342900</xdr:colOff>
      <xdr:row>312</xdr:row>
      <xdr:rowOff>171450</xdr:rowOff>
    </xdr:to>
    <xdr:graphicFrame>
      <xdr:nvGraphicFramePr>
        <xdr:cNvPr id="7" name="Chart 8"/>
        <xdr:cNvGraphicFramePr/>
      </xdr:nvGraphicFramePr>
      <xdr:xfrm>
        <a:off x="0" y="51825525"/>
        <a:ext cx="13239750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187</xdr:row>
      <xdr:rowOff>0</xdr:rowOff>
    </xdr:from>
    <xdr:to>
      <xdr:col>19</xdr:col>
      <xdr:colOff>371475</xdr:colOff>
      <xdr:row>217</xdr:row>
      <xdr:rowOff>0</xdr:rowOff>
    </xdr:to>
    <xdr:graphicFrame>
      <xdr:nvGraphicFramePr>
        <xdr:cNvPr id="8" name="Chart 12"/>
        <xdr:cNvGraphicFramePr/>
      </xdr:nvGraphicFramePr>
      <xdr:xfrm>
        <a:off x="9525" y="34366200"/>
        <a:ext cx="13258800" cy="542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217</xdr:row>
      <xdr:rowOff>152400</xdr:rowOff>
    </xdr:from>
    <xdr:to>
      <xdr:col>19</xdr:col>
      <xdr:colOff>381000</xdr:colOff>
      <xdr:row>248</xdr:row>
      <xdr:rowOff>0</xdr:rowOff>
    </xdr:to>
    <xdr:graphicFrame>
      <xdr:nvGraphicFramePr>
        <xdr:cNvPr id="9" name="Chart 13"/>
        <xdr:cNvGraphicFramePr/>
      </xdr:nvGraphicFramePr>
      <xdr:xfrm>
        <a:off x="9525" y="39947850"/>
        <a:ext cx="13268325" cy="5438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314</xdr:row>
      <xdr:rowOff>0</xdr:rowOff>
    </xdr:from>
    <xdr:to>
      <xdr:col>19</xdr:col>
      <xdr:colOff>371475</xdr:colOff>
      <xdr:row>344</xdr:row>
      <xdr:rowOff>9525</xdr:rowOff>
    </xdr:to>
    <xdr:graphicFrame>
      <xdr:nvGraphicFramePr>
        <xdr:cNvPr id="10" name="Chart 15"/>
        <xdr:cNvGraphicFramePr/>
      </xdr:nvGraphicFramePr>
      <xdr:xfrm>
        <a:off x="0" y="57445275"/>
        <a:ext cx="13268325" cy="5438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Z253"/>
  <sheetViews>
    <sheetView tabSelected="1" workbookViewId="0" topLeftCell="A321">
      <selection activeCell="A1" sqref="A1"/>
    </sheetView>
  </sheetViews>
  <sheetFormatPr defaultColWidth="9.140625" defaultRowHeight="14.25" customHeight="1"/>
  <cols>
    <col min="1" max="1" width="12.00390625" style="0" customWidth="1"/>
    <col min="2" max="3" width="8.00390625" style="0" customWidth="1"/>
    <col min="4" max="4" width="7.140625" style="0" customWidth="1"/>
    <col min="5" max="5" width="5.57421875" style="0" customWidth="1"/>
    <col min="6" max="6" width="8.140625" style="0" bestFit="1" customWidth="1"/>
    <col min="7" max="7" width="6.140625" style="0" customWidth="1"/>
    <col min="8" max="8" width="5.28125" style="0" customWidth="1"/>
    <col min="9" max="9" width="5.57421875" style="0" customWidth="1"/>
    <col min="10" max="10" width="30.00390625" style="0" customWidth="1"/>
    <col min="11" max="11" width="11.421875" style="0" customWidth="1"/>
    <col min="12" max="12" width="12.00390625" style="0" customWidth="1"/>
    <col min="13" max="13" width="13.28125" style="0" customWidth="1"/>
    <col min="14" max="14" width="9.421875" style="0" bestFit="1" customWidth="1"/>
    <col min="15" max="15" width="10.00390625" style="0" customWidth="1"/>
    <col min="17" max="17" width="5.57421875" style="0" customWidth="1"/>
    <col min="18" max="18" width="11.421875" style="0" customWidth="1"/>
    <col min="19" max="19" width="12.140625" style="0" bestFit="1" customWidth="1"/>
    <col min="20" max="20" width="12.57421875" style="0" bestFit="1" customWidth="1"/>
    <col min="21" max="21" width="13.28125" style="0" bestFit="1" customWidth="1"/>
    <col min="22" max="22" width="9.421875" style="0" bestFit="1" customWidth="1"/>
    <col min="23" max="23" width="10.00390625" style="0" bestFit="1" customWidth="1"/>
    <col min="24" max="24" width="13.7109375" style="0" customWidth="1"/>
    <col min="25" max="25" width="13.421875" style="0" bestFit="1" customWidth="1"/>
    <col min="26" max="26" width="13.7109375" style="0" bestFit="1" customWidth="1"/>
    <col min="50" max="50" width="10.421875" style="0" bestFit="1" customWidth="1"/>
    <col min="51" max="51" width="13.421875" style="0" bestFit="1" customWidth="1"/>
    <col min="52" max="52" width="13.7109375" style="0" bestFit="1" customWidth="1"/>
    <col min="53" max="53" width="7.7109375" style="0" bestFit="1" customWidth="1"/>
    <col min="54" max="55" width="8.00390625" style="0" bestFit="1" customWidth="1"/>
    <col min="56" max="56" width="7.140625" style="0" bestFit="1" customWidth="1"/>
    <col min="57" max="57" width="5.421875" style="0" bestFit="1" customWidth="1"/>
    <col min="58" max="58" width="5.57421875" style="0" customWidth="1"/>
    <col min="59" max="59" width="6.140625" style="0" bestFit="1" customWidth="1"/>
    <col min="61" max="61" width="7.7109375" style="0" bestFit="1" customWidth="1"/>
    <col min="62" max="63" width="8.00390625" style="0" bestFit="1" customWidth="1"/>
    <col min="64" max="64" width="7.140625" style="0" bestFit="1" customWidth="1"/>
    <col min="65" max="65" width="5.421875" style="0" bestFit="1" customWidth="1"/>
    <col min="66" max="66" width="5.57421875" style="0" customWidth="1"/>
    <col min="67" max="67" width="6.140625" style="0" bestFit="1" customWidth="1"/>
    <col min="69" max="69" width="19.140625" style="0" bestFit="1" customWidth="1"/>
    <col min="70" max="70" width="13.421875" style="0" customWidth="1"/>
    <col min="71" max="71" width="13.28125" style="0" customWidth="1"/>
    <col min="73" max="73" width="19.140625" style="0" bestFit="1" customWidth="1"/>
    <col min="74" max="74" width="13.7109375" style="0" bestFit="1" customWidth="1"/>
    <col min="76" max="76" width="22.00390625" style="0" bestFit="1" customWidth="1"/>
    <col min="77" max="77" width="9.421875" style="0" bestFit="1" customWidth="1"/>
    <col min="78" max="78" width="10.00390625" style="0" bestFit="1" customWidth="1"/>
  </cols>
  <sheetData>
    <row r="1" spans="2:73" ht="33.75">
      <c r="B1" s="160" t="s">
        <v>33</v>
      </c>
      <c r="C1" s="160"/>
      <c r="D1" s="160"/>
      <c r="E1" s="160"/>
      <c r="F1" s="160"/>
      <c r="G1" s="163" t="s">
        <v>13</v>
      </c>
      <c r="H1" s="163"/>
      <c r="I1" s="163"/>
      <c r="J1" s="163"/>
      <c r="M1" s="137" t="s">
        <v>174</v>
      </c>
      <c r="N1" s="137"/>
      <c r="BA1" s="38"/>
      <c r="BB1" s="38"/>
      <c r="BC1" s="38"/>
      <c r="BD1" s="38"/>
      <c r="BE1" s="38"/>
      <c r="BF1" s="38"/>
      <c r="BG1" s="38"/>
      <c r="BH1" s="92" t="s">
        <v>114</v>
      </c>
      <c r="BI1" s="94"/>
      <c r="BJ1" s="94"/>
      <c r="BK1" s="94"/>
      <c r="BL1" s="94"/>
      <c r="BM1" s="94"/>
      <c r="BN1" s="94"/>
      <c r="BO1" s="94"/>
      <c r="BP1" s="93"/>
      <c r="BQ1" s="93"/>
      <c r="BR1" s="93"/>
      <c r="BS1" s="93"/>
      <c r="BT1" s="93"/>
      <c r="BU1" s="93"/>
    </row>
    <row r="2" spans="21:67" ht="14.25" customHeight="1">
      <c r="U2" s="28"/>
      <c r="V2" s="2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</row>
    <row r="3" spans="1:73" ht="23.25">
      <c r="A3" s="164" t="s">
        <v>32</v>
      </c>
      <c r="B3" s="164"/>
      <c r="C3" s="164"/>
      <c r="D3" s="164"/>
      <c r="E3" s="164"/>
      <c r="F3" s="164"/>
      <c r="G3" s="164"/>
      <c r="H3" s="164"/>
      <c r="I3" s="83"/>
      <c r="J3" s="83"/>
      <c r="K3" s="83"/>
      <c r="L3" s="83"/>
      <c r="M3" s="83"/>
      <c r="N3" s="83"/>
      <c r="O3" s="22"/>
      <c r="P3" s="22"/>
      <c r="BA3" s="38"/>
      <c r="BB3" s="38"/>
      <c r="BC3" s="38"/>
      <c r="BD3" s="38"/>
      <c r="BE3" s="38"/>
      <c r="BF3" s="38"/>
      <c r="BG3" s="38"/>
      <c r="BH3" s="91" t="s">
        <v>116</v>
      </c>
      <c r="BI3" s="95"/>
      <c r="BJ3" s="95"/>
      <c r="BK3" s="95"/>
      <c r="BL3" s="95"/>
      <c r="BM3" s="95"/>
      <c r="BN3" s="95"/>
      <c r="BO3" s="95"/>
      <c r="BP3" s="39"/>
      <c r="BQ3" s="39"/>
      <c r="BR3" s="39"/>
      <c r="BS3" s="39"/>
      <c r="BT3" s="39"/>
      <c r="BU3" s="39"/>
    </row>
    <row r="4" ht="14.25" customHeight="1">
      <c r="I4" s="72"/>
    </row>
    <row r="5" spans="1:15" ht="14.25" customHeight="1">
      <c r="A5" s="85" t="s">
        <v>39</v>
      </c>
      <c r="B5" s="39"/>
      <c r="C5" s="39"/>
      <c r="D5" s="39"/>
      <c r="E5" s="39"/>
      <c r="F5" s="39"/>
      <c r="G5" s="39"/>
      <c r="H5" s="39"/>
      <c r="J5" s="164" t="s">
        <v>12</v>
      </c>
      <c r="K5" s="165"/>
      <c r="L5" s="165"/>
      <c r="M5" s="165"/>
      <c r="N5" s="165"/>
      <c r="O5" s="29"/>
    </row>
    <row r="6" spans="1:7" ht="14.25" customHeight="1" thickBot="1">
      <c r="A6" s="84"/>
      <c r="B6" s="73"/>
      <c r="C6" s="73"/>
      <c r="D6" s="73"/>
      <c r="E6" s="73"/>
      <c r="F6" s="73"/>
      <c r="G6" s="73"/>
    </row>
    <row r="7" spans="1:78" ht="14.25" customHeight="1" thickBot="1" thickTop="1">
      <c r="A7" s="82" t="s">
        <v>37</v>
      </c>
      <c r="B7" s="166" t="s">
        <v>24</v>
      </c>
      <c r="C7" s="167"/>
      <c r="D7" s="167"/>
      <c r="E7" s="167"/>
      <c r="F7" s="167"/>
      <c r="G7" s="168"/>
      <c r="H7" s="1"/>
      <c r="I7" s="31" t="s">
        <v>10</v>
      </c>
      <c r="J7" s="98" t="s">
        <v>36</v>
      </c>
      <c r="K7" s="99" t="s">
        <v>18</v>
      </c>
      <c r="L7" s="100" t="s">
        <v>19</v>
      </c>
      <c r="M7" s="101" t="s">
        <v>14</v>
      </c>
      <c r="N7" s="102" t="s">
        <v>16</v>
      </c>
      <c r="O7" s="103" t="s">
        <v>17</v>
      </c>
      <c r="P7" s="1"/>
      <c r="X7" s="15"/>
      <c r="AX7" s="67" t="s">
        <v>20</v>
      </c>
      <c r="AY7" s="35" t="s">
        <v>21</v>
      </c>
      <c r="AZ7" s="33" t="s">
        <v>54</v>
      </c>
      <c r="BQ7" s="45" t="s">
        <v>36</v>
      </c>
      <c r="BR7" s="87" t="s">
        <v>21</v>
      </c>
      <c r="BU7" s="45" t="s">
        <v>36</v>
      </c>
      <c r="BV7" s="33" t="s">
        <v>54</v>
      </c>
      <c r="BX7" s="98" t="s">
        <v>36</v>
      </c>
      <c r="BY7" s="102" t="s">
        <v>16</v>
      </c>
      <c r="BZ7" s="103" t="s">
        <v>17</v>
      </c>
    </row>
    <row r="8" spans="1:78" ht="14.25" customHeight="1" thickBot="1">
      <c r="A8" s="44" t="s">
        <v>38</v>
      </c>
      <c r="B8" s="58">
        <v>450</v>
      </c>
      <c r="C8" s="150" t="s">
        <v>15</v>
      </c>
      <c r="D8" s="151"/>
      <c r="E8" s="157">
        <v>12055.1</v>
      </c>
      <c r="F8" s="158"/>
      <c r="G8" s="159"/>
      <c r="H8" s="2"/>
      <c r="I8" s="30">
        <v>1</v>
      </c>
      <c r="J8" s="104" t="s">
        <v>125</v>
      </c>
      <c r="K8" s="126">
        <v>17.725021247629215</v>
      </c>
      <c r="L8" s="127">
        <v>16.489031124935753</v>
      </c>
      <c r="M8" s="128">
        <v>17481</v>
      </c>
      <c r="N8" s="105">
        <v>108.64582437425612</v>
      </c>
      <c r="O8" s="129">
        <v>175.42639790720295</v>
      </c>
      <c r="P8" s="8"/>
      <c r="X8" s="15"/>
      <c r="AX8" s="68">
        <f aca="true" t="shared" si="0" ref="AX8:AX39">K8/((M8+0.001)/2007.5)</f>
        <v>2.035523031811259</v>
      </c>
      <c r="AY8" s="36">
        <f aca="true" t="shared" si="1" ref="AY8:AY39">ABS(O8-N8)</f>
        <v>66.78057353294683</v>
      </c>
      <c r="AZ8" s="34">
        <f aca="true" t="shared" si="2" ref="AZ8:AZ39">ABS(K8-L8)</f>
        <v>1.2359901226934618</v>
      </c>
      <c r="BQ8" s="104" t="s">
        <v>47</v>
      </c>
      <c r="BR8" s="88">
        <v>105.7903266604759</v>
      </c>
      <c r="BU8" s="104" t="s">
        <v>97</v>
      </c>
      <c r="BV8" s="34">
        <v>2.3829086848094505</v>
      </c>
      <c r="BX8" s="104" t="s">
        <v>47</v>
      </c>
      <c r="BY8" s="105">
        <v>137.01501292782356</v>
      </c>
      <c r="BZ8" s="129">
        <v>242.80533958829946</v>
      </c>
    </row>
    <row r="9" spans="8:78" ht="14.25" customHeight="1" thickBot="1" thickTop="1">
      <c r="H9" s="8"/>
      <c r="I9" s="23">
        <v>2</v>
      </c>
      <c r="J9" s="106" t="s">
        <v>108</v>
      </c>
      <c r="K9" s="107">
        <v>17.397056236863932</v>
      </c>
      <c r="L9" s="108">
        <v>16.812659635872134</v>
      </c>
      <c r="M9" s="109">
        <v>12480</v>
      </c>
      <c r="N9" s="110">
        <v>14.436515549747938</v>
      </c>
      <c r="O9" s="111">
        <v>22.51569230654776</v>
      </c>
      <c r="P9" s="8"/>
      <c r="X9" s="15"/>
      <c r="AX9" s="68">
        <f t="shared" si="0"/>
        <v>2.7984445189951783</v>
      </c>
      <c r="AY9" s="36">
        <f t="shared" si="1"/>
        <v>8.079176756799821</v>
      </c>
      <c r="AZ9" s="34">
        <f t="shared" si="2"/>
        <v>0.5843966009917985</v>
      </c>
      <c r="BA9" s="62" t="s">
        <v>0</v>
      </c>
      <c r="BB9" s="63" t="s">
        <v>1</v>
      </c>
      <c r="BC9" s="63" t="s">
        <v>2</v>
      </c>
      <c r="BD9" s="63" t="s">
        <v>3</v>
      </c>
      <c r="BE9" s="63" t="s">
        <v>4</v>
      </c>
      <c r="BF9" s="64" t="s">
        <v>5</v>
      </c>
      <c r="BG9" s="65" t="s">
        <v>6</v>
      </c>
      <c r="BH9" s="1"/>
      <c r="BI9" s="62" t="s">
        <v>0</v>
      </c>
      <c r="BJ9" s="63" t="s">
        <v>1</v>
      </c>
      <c r="BK9" s="63" t="s">
        <v>2</v>
      </c>
      <c r="BL9" s="63" t="s">
        <v>3</v>
      </c>
      <c r="BM9" s="63" t="s">
        <v>4</v>
      </c>
      <c r="BN9" s="64" t="s">
        <v>5</v>
      </c>
      <c r="BO9" s="65" t="s">
        <v>6</v>
      </c>
      <c r="BQ9" s="106" t="s">
        <v>77</v>
      </c>
      <c r="BR9" s="89">
        <v>102.8511281392247</v>
      </c>
      <c r="BU9" s="106" t="s">
        <v>77</v>
      </c>
      <c r="BV9" s="34">
        <v>2.352953166139544</v>
      </c>
      <c r="BX9" s="106" t="s">
        <v>77</v>
      </c>
      <c r="BY9" s="110">
        <v>99.49317510918488</v>
      </c>
      <c r="BZ9" s="111">
        <v>202.34430324840957</v>
      </c>
    </row>
    <row r="10" spans="1:78" ht="16.5" thickBot="1">
      <c r="A10" s="86" t="s">
        <v>141</v>
      </c>
      <c r="B10" s="74"/>
      <c r="C10" s="74"/>
      <c r="D10" s="74"/>
      <c r="E10" s="74"/>
      <c r="F10" s="74"/>
      <c r="G10" s="74"/>
      <c r="H10" s="39"/>
      <c r="I10" s="23">
        <v>3</v>
      </c>
      <c r="J10" s="106" t="s">
        <v>107</v>
      </c>
      <c r="K10" s="107">
        <v>16.928677248596042</v>
      </c>
      <c r="L10" s="108">
        <v>15.383521767027101</v>
      </c>
      <c r="M10" s="109">
        <v>10800</v>
      </c>
      <c r="N10" s="110">
        <v>24.4596919695023</v>
      </c>
      <c r="O10" s="111">
        <v>62.92541018249235</v>
      </c>
      <c r="P10" s="8"/>
      <c r="X10" s="15"/>
      <c r="AX10" s="68">
        <f t="shared" si="0"/>
        <v>3.146695965727832</v>
      </c>
      <c r="AY10" s="36">
        <f t="shared" si="1"/>
        <v>38.465718212990055</v>
      </c>
      <c r="AZ10" s="34">
        <f t="shared" si="2"/>
        <v>1.5451554815689406</v>
      </c>
      <c r="BA10" s="59">
        <v>144</v>
      </c>
      <c r="BB10" s="69">
        <v>46.2103</v>
      </c>
      <c r="BC10" s="70">
        <v>-4.89652</v>
      </c>
      <c r="BD10" s="70">
        <v>18.07</v>
      </c>
      <c r="BE10" s="70">
        <v>1.13737599595995</v>
      </c>
      <c r="BF10" s="60"/>
      <c r="BG10" s="66"/>
      <c r="BH10" s="8"/>
      <c r="BI10" s="59">
        <v>144</v>
      </c>
      <c r="BJ10" s="71">
        <v>46.7986</v>
      </c>
      <c r="BK10" s="70">
        <v>-1.21781</v>
      </c>
      <c r="BL10" s="70">
        <v>18.13</v>
      </c>
      <c r="BM10" s="70">
        <v>1.07335972082038</v>
      </c>
      <c r="BN10" s="60"/>
      <c r="BO10" s="61"/>
      <c r="BQ10" s="106" t="s">
        <v>97</v>
      </c>
      <c r="BR10" s="89">
        <v>79.90115153894867</v>
      </c>
      <c r="BU10" s="106" t="s">
        <v>145</v>
      </c>
      <c r="BV10" s="34">
        <v>2.2320794670504096</v>
      </c>
      <c r="BX10" s="106" t="s">
        <v>89</v>
      </c>
      <c r="BY10" s="110">
        <v>136.15919693205748</v>
      </c>
      <c r="BZ10" s="111">
        <v>185.98664007825204</v>
      </c>
    </row>
    <row r="11" spans="1:78" ht="15" thickBot="1">
      <c r="A11" s="78" t="s">
        <v>34</v>
      </c>
      <c r="B11" s="75"/>
      <c r="C11" s="75"/>
      <c r="D11" s="75"/>
      <c r="E11" s="75"/>
      <c r="F11" s="76"/>
      <c r="G11" s="76"/>
      <c r="H11" s="1"/>
      <c r="I11" s="23">
        <v>4</v>
      </c>
      <c r="J11" s="106" t="s">
        <v>131</v>
      </c>
      <c r="K11" s="107">
        <v>16.800522296290207</v>
      </c>
      <c r="L11" s="108">
        <v>16.498926629140257</v>
      </c>
      <c r="M11" s="109">
        <v>10455</v>
      </c>
      <c r="N11" s="110">
        <v>18.94356784599441</v>
      </c>
      <c r="O11" s="111">
        <v>22.08576285463221</v>
      </c>
      <c r="P11" s="8"/>
      <c r="X11" s="15"/>
      <c r="AX11" s="68">
        <f t="shared" si="0"/>
        <v>3.22592494346032</v>
      </c>
      <c r="AY11" s="36">
        <f t="shared" si="1"/>
        <v>3.1421950086378025</v>
      </c>
      <c r="AZ11" s="34">
        <f t="shared" si="2"/>
        <v>0.30159566714995023</v>
      </c>
      <c r="BA11" s="3">
        <v>144.1</v>
      </c>
      <c r="BB11" s="4">
        <v>46.447</v>
      </c>
      <c r="BC11" s="5">
        <v>-4.35673</v>
      </c>
      <c r="BD11" s="5">
        <v>18.09</v>
      </c>
      <c r="BE11" s="5">
        <v>1.12366049076911</v>
      </c>
      <c r="BF11" s="6">
        <f aca="true" t="shared" si="3" ref="BF11:BF29">BA11/(BB10+BB12)*SQRT(((BB12-BB10)/(BA12-BA10))^2+(ABS(BC12-BC10)/(BA12-BA10)+ABS(BC11)/BA11)^2)</f>
        <v>9.24659821062196</v>
      </c>
      <c r="BG11" s="7">
        <f>10*LOG(10^(0.1*BD11)/($B$8)+10^(0.1*BD11)/(1+BF11)+10^(0.1*BD11)/BE11)</f>
        <v>18.0453170416807</v>
      </c>
      <c r="BH11" s="8"/>
      <c r="BI11" s="3">
        <v>144.1</v>
      </c>
      <c r="BJ11" s="4">
        <v>47.1626</v>
      </c>
      <c r="BK11" s="5">
        <v>-0.699922</v>
      </c>
      <c r="BL11" s="5">
        <v>18.15</v>
      </c>
      <c r="BM11" s="5">
        <v>1.06201973513315</v>
      </c>
      <c r="BN11" s="6">
        <f aca="true" t="shared" si="4" ref="BN11:BN29">BI11/(BJ10+BJ12)*SQRT(((BJ12-BJ10)/(BI12-BI10))^2+(ABS(BK12-BK10)/(BI12-BI10)+ABS(BK11)/BI11)^2)</f>
        <v>9.748655099060796</v>
      </c>
      <c r="BO11" s="25">
        <f>10*LOG(10^(0.1*BL11)/($B$8)+10^(0.1*BL11)/(1+BN11)+10^(0.1*BL11)/BM11)</f>
        <v>18.307197877030077</v>
      </c>
      <c r="BQ11" s="106" t="s">
        <v>125</v>
      </c>
      <c r="BR11" s="89">
        <v>66.78057353294683</v>
      </c>
      <c r="BU11" s="106" t="s">
        <v>156</v>
      </c>
      <c r="BV11" s="34">
        <v>1.93359950135204</v>
      </c>
      <c r="BX11" s="106" t="s">
        <v>97</v>
      </c>
      <c r="BY11" s="110">
        <v>103.95591062505783</v>
      </c>
      <c r="BZ11" s="111">
        <v>183.8570621640065</v>
      </c>
    </row>
    <row r="12" spans="8:78" ht="13.5" thickBot="1">
      <c r="H12" s="8"/>
      <c r="I12" s="23">
        <v>5</v>
      </c>
      <c r="J12" s="106" t="s">
        <v>143</v>
      </c>
      <c r="K12" s="107">
        <v>16.635609355969518</v>
      </c>
      <c r="L12" s="108">
        <v>16.635307362939155</v>
      </c>
      <c r="M12" s="109">
        <v>10365</v>
      </c>
      <c r="N12" s="110">
        <v>28.014264880001544</v>
      </c>
      <c r="O12" s="111">
        <v>31.681831335288667</v>
      </c>
      <c r="P12" s="1"/>
      <c r="X12" s="15"/>
      <c r="AX12" s="68">
        <f t="shared" si="0"/>
        <v>3.2219954230693086</v>
      </c>
      <c r="AY12" s="36">
        <f t="shared" si="1"/>
        <v>3.6675664552871226</v>
      </c>
      <c r="AZ12" s="34">
        <f t="shared" si="2"/>
        <v>0.00030199303036226866</v>
      </c>
      <c r="BA12" s="3">
        <v>144.2</v>
      </c>
      <c r="BB12" s="4">
        <v>46.7091</v>
      </c>
      <c r="BC12" s="5">
        <v>-3.81941</v>
      </c>
      <c r="BD12" s="5">
        <v>18.1</v>
      </c>
      <c r="BE12" s="5">
        <v>1.10990757406249</v>
      </c>
      <c r="BF12" s="6">
        <f t="shared" si="3"/>
        <v>9.327305853103912</v>
      </c>
      <c r="BG12" s="7">
        <f aca="true" t="shared" si="5" ref="BG12:BG29">10*LOG(10^(0.1*BD12)/($B$8)+10^(0.1*BD12)/(1+BF12)+10^(0.1*BD12)/BE12)</f>
        <v>18.100125160367554</v>
      </c>
      <c r="BH12" s="8"/>
      <c r="BI12" s="3">
        <v>144.2</v>
      </c>
      <c r="BJ12" s="4">
        <v>47.5604</v>
      </c>
      <c r="BK12" s="5">
        <v>-0.194251</v>
      </c>
      <c r="BL12" s="5">
        <v>18.16</v>
      </c>
      <c r="BM12" s="5">
        <v>1.05146119484894</v>
      </c>
      <c r="BN12" s="6">
        <f t="shared" si="4"/>
        <v>9.8327656993552</v>
      </c>
      <c r="BO12" s="25">
        <f aca="true" t="shared" si="6" ref="BO12:BO29">10*LOG(10^(0.1*BL12)/($B$8)+10^(0.1*BL12)/(1+BN12)+10^(0.1*BL12)/BM12)</f>
        <v>18.35362334304622</v>
      </c>
      <c r="BQ12" s="106" t="s">
        <v>89</v>
      </c>
      <c r="BR12" s="89">
        <v>49.827443146194554</v>
      </c>
      <c r="BU12" s="106" t="s">
        <v>93</v>
      </c>
      <c r="BV12" s="34">
        <v>1.8381217443020148</v>
      </c>
      <c r="BX12" s="106" t="s">
        <v>125</v>
      </c>
      <c r="BY12" s="110">
        <v>108.64582437425612</v>
      </c>
      <c r="BZ12" s="111">
        <v>175.42639790720295</v>
      </c>
    </row>
    <row r="13" spans="1:78" ht="16.5" thickBot="1">
      <c r="A13" s="155" t="s">
        <v>53</v>
      </c>
      <c r="B13" s="156"/>
      <c r="C13" s="156"/>
      <c r="D13" s="156"/>
      <c r="E13" s="156"/>
      <c r="F13" s="156"/>
      <c r="G13" s="156"/>
      <c r="I13" s="23">
        <v>6</v>
      </c>
      <c r="J13" s="106" t="s">
        <v>103</v>
      </c>
      <c r="K13" s="107">
        <v>16.692755942648912</v>
      </c>
      <c r="L13" s="108">
        <v>16.2150106722063</v>
      </c>
      <c r="M13" s="109">
        <v>10231</v>
      </c>
      <c r="N13" s="110">
        <v>55.3435675625203</v>
      </c>
      <c r="O13" s="111">
        <v>89.98597245836532</v>
      </c>
      <c r="P13" s="8"/>
      <c r="X13" s="15"/>
      <c r="AX13" s="68">
        <f t="shared" si="0"/>
        <v>3.275408491785671</v>
      </c>
      <c r="AY13" s="36">
        <f t="shared" si="1"/>
        <v>34.642404895845026</v>
      </c>
      <c r="AZ13" s="34">
        <f t="shared" si="2"/>
        <v>0.47774527044261106</v>
      </c>
      <c r="BA13" s="3">
        <v>144.3</v>
      </c>
      <c r="BB13" s="4">
        <v>46.9981</v>
      </c>
      <c r="BC13" s="5">
        <v>-3.28609</v>
      </c>
      <c r="BD13" s="5">
        <v>18.12</v>
      </c>
      <c r="BE13" s="5">
        <v>1.09612696393686</v>
      </c>
      <c r="BF13" s="6">
        <f t="shared" si="3"/>
        <v>9.407906595558396</v>
      </c>
      <c r="BG13" s="7">
        <f t="shared" si="5"/>
        <v>18.16581914521534</v>
      </c>
      <c r="BH13" s="8"/>
      <c r="BI13" s="3">
        <v>144.3</v>
      </c>
      <c r="BJ13" s="4">
        <v>47.9939</v>
      </c>
      <c r="BK13" s="5">
        <v>0.296303</v>
      </c>
      <c r="BL13" s="5">
        <v>18.17</v>
      </c>
      <c r="BM13" s="5">
        <v>1.0422619228209</v>
      </c>
      <c r="BN13" s="6">
        <f t="shared" si="4"/>
        <v>9.928578110661931</v>
      </c>
      <c r="BO13" s="25">
        <f t="shared" si="6"/>
        <v>18.395014318839692</v>
      </c>
      <c r="BQ13" s="106" t="s">
        <v>96</v>
      </c>
      <c r="BR13" s="89">
        <v>44.64137435543558</v>
      </c>
      <c r="BU13" s="106" t="s">
        <v>96</v>
      </c>
      <c r="BV13" s="34">
        <v>1.8236713892299559</v>
      </c>
      <c r="BX13" s="106" t="s">
        <v>88</v>
      </c>
      <c r="BY13" s="110">
        <v>92.08557785084777</v>
      </c>
      <c r="BZ13" s="111">
        <v>123.7138500675072</v>
      </c>
    </row>
    <row r="14" spans="9:78" ht="13.5" thickBot="1">
      <c r="I14" s="23">
        <v>7</v>
      </c>
      <c r="J14" s="106" t="s">
        <v>45</v>
      </c>
      <c r="K14" s="107">
        <v>15.448156158921142</v>
      </c>
      <c r="L14" s="108">
        <v>15.129621788511342</v>
      </c>
      <c r="M14" s="109">
        <v>10056.8</v>
      </c>
      <c r="N14" s="110">
        <v>41.54546111615451</v>
      </c>
      <c r="O14" s="111">
        <v>48.562613337157714</v>
      </c>
      <c r="P14" s="8"/>
      <c r="X14" s="15"/>
      <c r="AX14" s="68">
        <f t="shared" si="0"/>
        <v>3.083701615358024</v>
      </c>
      <c r="AY14" s="36">
        <f t="shared" si="1"/>
        <v>7.017152221003201</v>
      </c>
      <c r="AZ14" s="34">
        <f t="shared" si="2"/>
        <v>0.31853437040980026</v>
      </c>
      <c r="BA14" s="3">
        <v>144.4</v>
      </c>
      <c r="BB14" s="4">
        <v>47.3157</v>
      </c>
      <c r="BC14" s="5">
        <v>-2.75852</v>
      </c>
      <c r="BD14" s="5">
        <v>18.14</v>
      </c>
      <c r="BE14" s="5">
        <v>1.0823267375323</v>
      </c>
      <c r="BF14" s="6">
        <f t="shared" si="3"/>
        <v>9.489461497210936</v>
      </c>
      <c r="BG14" s="7">
        <f t="shared" si="5"/>
        <v>18.232347200195132</v>
      </c>
      <c r="BH14" s="8"/>
      <c r="BI14" s="3">
        <v>144.4</v>
      </c>
      <c r="BJ14" s="4">
        <v>48.4651</v>
      </c>
      <c r="BK14" s="5">
        <v>0.768479</v>
      </c>
      <c r="BL14" s="5">
        <v>18.19</v>
      </c>
      <c r="BM14" s="5">
        <v>1.03548326574178</v>
      </c>
      <c r="BN14" s="6">
        <f t="shared" si="4"/>
        <v>10.03613329522403</v>
      </c>
      <c r="BO14" s="25">
        <f t="shared" si="6"/>
        <v>18.437180721992668</v>
      </c>
      <c r="BQ14" s="106" t="s">
        <v>95</v>
      </c>
      <c r="BR14" s="89">
        <v>41.83817767604854</v>
      </c>
      <c r="BU14" s="106" t="s">
        <v>94</v>
      </c>
      <c r="BV14" s="34">
        <v>1.798816998561108</v>
      </c>
      <c r="BX14" s="106" t="s">
        <v>133</v>
      </c>
      <c r="BY14" s="110">
        <v>84.62530489732605</v>
      </c>
      <c r="BZ14" s="111">
        <v>116.14800570648245</v>
      </c>
    </row>
    <row r="15" spans="1:78" ht="14.25" thickBot="1" thickTop="1">
      <c r="A15" s="152" t="s">
        <v>23</v>
      </c>
      <c r="B15" s="153"/>
      <c r="C15" s="153"/>
      <c r="D15" s="153"/>
      <c r="E15" s="153"/>
      <c r="F15" s="153"/>
      <c r="G15" s="154"/>
      <c r="I15" s="23">
        <v>8</v>
      </c>
      <c r="J15" s="106" t="s">
        <v>144</v>
      </c>
      <c r="K15" s="107">
        <v>17.125165649316497</v>
      </c>
      <c r="L15" s="108">
        <v>16.890437901937297</v>
      </c>
      <c r="M15" s="109">
        <v>9670</v>
      </c>
      <c r="N15" s="110">
        <v>9.575827696956004</v>
      </c>
      <c r="O15" s="111">
        <v>16.966592663027672</v>
      </c>
      <c r="P15" s="8"/>
      <c r="X15" s="15"/>
      <c r="AX15" s="68">
        <f t="shared" si="0"/>
        <v>3.555198188811239</v>
      </c>
      <c r="AY15" s="36">
        <f t="shared" si="1"/>
        <v>7.390764966071668</v>
      </c>
      <c r="AZ15" s="34">
        <f t="shared" si="2"/>
        <v>0.23472774737919977</v>
      </c>
      <c r="BA15" s="3">
        <v>144.5</v>
      </c>
      <c r="BB15" s="4">
        <v>47.6635</v>
      </c>
      <c r="BC15" s="5">
        <v>-2.23863</v>
      </c>
      <c r="BD15" s="5">
        <v>18.15</v>
      </c>
      <c r="BE15" s="5">
        <v>1.06851735824601</v>
      </c>
      <c r="BF15" s="6">
        <f t="shared" si="3"/>
        <v>9.573053854264767</v>
      </c>
      <c r="BG15" s="7">
        <f t="shared" si="5"/>
        <v>18.28965138906858</v>
      </c>
      <c r="BH15" s="8"/>
      <c r="BI15" s="3">
        <v>144.5</v>
      </c>
      <c r="BJ15" s="4">
        <v>48.9759</v>
      </c>
      <c r="BK15" s="5">
        <v>1.21859</v>
      </c>
      <c r="BL15" s="5">
        <v>18.2</v>
      </c>
      <c r="BM15" s="5">
        <v>1.03268809409654</v>
      </c>
      <c r="BN15" s="6">
        <f t="shared" si="4"/>
        <v>10.153517135320689</v>
      </c>
      <c r="BO15" s="25">
        <f t="shared" si="6"/>
        <v>18.453987102670286</v>
      </c>
      <c r="BQ15" s="106" t="s">
        <v>107</v>
      </c>
      <c r="BR15" s="89">
        <v>38.465718212990055</v>
      </c>
      <c r="BU15" s="106" t="s">
        <v>95</v>
      </c>
      <c r="BV15" s="34">
        <v>1.708852820472762</v>
      </c>
      <c r="BX15" s="106" t="s">
        <v>96</v>
      </c>
      <c r="BY15" s="110">
        <v>60.89030050652055</v>
      </c>
      <c r="BZ15" s="111">
        <v>105.53167486195613</v>
      </c>
    </row>
    <row r="16" spans="1:78" ht="13.5" thickBot="1">
      <c r="A16" s="46" t="s">
        <v>7</v>
      </c>
      <c r="B16" s="47" t="s">
        <v>1</v>
      </c>
      <c r="C16" s="47" t="s">
        <v>2</v>
      </c>
      <c r="D16" s="47" t="s">
        <v>3</v>
      </c>
      <c r="E16" s="47" t="s">
        <v>4</v>
      </c>
      <c r="F16" s="51" t="s">
        <v>5</v>
      </c>
      <c r="G16" s="53" t="s">
        <v>6</v>
      </c>
      <c r="I16" s="23">
        <v>9</v>
      </c>
      <c r="J16" s="106" t="s">
        <v>145</v>
      </c>
      <c r="K16" s="107">
        <v>14.80459072267484</v>
      </c>
      <c r="L16" s="108">
        <v>12.57251125562443</v>
      </c>
      <c r="M16" s="109">
        <v>9570</v>
      </c>
      <c r="N16" s="110">
        <v>62.98314565024943</v>
      </c>
      <c r="O16" s="111">
        <v>90.63949299228237</v>
      </c>
      <c r="X16" s="15"/>
      <c r="AX16" s="68">
        <f t="shared" si="0"/>
        <v>3.1055603730626298</v>
      </c>
      <c r="AY16" s="36">
        <f t="shared" si="1"/>
        <v>27.656347342032937</v>
      </c>
      <c r="AZ16" s="34">
        <f t="shared" si="2"/>
        <v>2.2320794670504096</v>
      </c>
      <c r="BA16" s="3">
        <v>144.6</v>
      </c>
      <c r="BB16" s="4">
        <v>48.0433</v>
      </c>
      <c r="BC16" s="5">
        <v>-1.72865</v>
      </c>
      <c r="BD16" s="5">
        <v>18.17</v>
      </c>
      <c r="BE16" s="5">
        <v>1.05470897096372</v>
      </c>
      <c r="BF16" s="6">
        <f t="shared" si="3"/>
        <v>9.660379401683093</v>
      </c>
      <c r="BG16" s="7">
        <f t="shared" si="5"/>
        <v>18.357655383160573</v>
      </c>
      <c r="BH16" s="8"/>
      <c r="BI16" s="3">
        <v>144.6</v>
      </c>
      <c r="BJ16" s="4">
        <v>49.528</v>
      </c>
      <c r="BK16" s="5">
        <v>1.64242</v>
      </c>
      <c r="BL16" s="5">
        <v>18.21</v>
      </c>
      <c r="BM16" s="5">
        <v>1.03493509554808</v>
      </c>
      <c r="BN16" s="6">
        <f t="shared" si="4"/>
        <v>10.284902975147675</v>
      </c>
      <c r="BO16" s="25">
        <f t="shared" si="6"/>
        <v>18.451080019422886</v>
      </c>
      <c r="BQ16" s="106" t="s">
        <v>94</v>
      </c>
      <c r="BR16" s="89">
        <v>36.42741052570921</v>
      </c>
      <c r="BU16" s="106" t="s">
        <v>47</v>
      </c>
      <c r="BV16" s="34">
        <v>1.5694444026798209</v>
      </c>
      <c r="BX16" s="106" t="s">
        <v>95</v>
      </c>
      <c r="BY16" s="110">
        <v>59.009477019994115</v>
      </c>
      <c r="BZ16" s="111">
        <v>100.84765469604265</v>
      </c>
    </row>
    <row r="17" spans="1:78" ht="13.5" thickBot="1">
      <c r="A17" s="48" t="s">
        <v>11</v>
      </c>
      <c r="B17" s="40">
        <f>AVERAGE(BB10:BB30)</f>
        <v>50.66255238095238</v>
      </c>
      <c r="C17" s="40">
        <f>AVERAGE(BC10:BC30)</f>
        <v>-0.37696619047619057</v>
      </c>
      <c r="D17" s="40">
        <f>AVERAGE(BD10:BD30)</f>
        <v>18.20809523809524</v>
      </c>
      <c r="E17" s="40">
        <f>AVERAGE(BE10:BE30)</f>
        <v>1.076238792135788</v>
      </c>
      <c r="F17" s="41">
        <f>AVERAGE(BF11:BF29)</f>
        <v>10.345865107239925</v>
      </c>
      <c r="G17" s="42">
        <f>AVERAGE(BG11:BG29)</f>
        <v>18.326947310104856</v>
      </c>
      <c r="I17" s="23">
        <v>10</v>
      </c>
      <c r="J17" s="106" t="s">
        <v>46</v>
      </c>
      <c r="K17" s="107">
        <v>16.37720496926731</v>
      </c>
      <c r="L17" s="108">
        <v>16.059323856526838</v>
      </c>
      <c r="M17" s="109">
        <v>9347.22</v>
      </c>
      <c r="N17" s="110">
        <v>23.147090987007118</v>
      </c>
      <c r="O17" s="111">
        <v>30.786283364771922</v>
      </c>
      <c r="P17" s="8"/>
      <c r="X17" s="15"/>
      <c r="AX17" s="68">
        <f t="shared" si="0"/>
        <v>3.5173276608955892</v>
      </c>
      <c r="AY17" s="36">
        <f t="shared" si="1"/>
        <v>7.639192377764804</v>
      </c>
      <c r="AZ17" s="34">
        <f t="shared" si="2"/>
        <v>0.3178811127404728</v>
      </c>
      <c r="BA17" s="3">
        <v>144.7</v>
      </c>
      <c r="BB17" s="4">
        <v>48.4569</v>
      </c>
      <c r="BC17" s="5">
        <v>-1.23108</v>
      </c>
      <c r="BD17" s="5">
        <v>18.18</v>
      </c>
      <c r="BE17" s="5">
        <v>1.04091611630761</v>
      </c>
      <c r="BF17" s="6">
        <f t="shared" si="3"/>
        <v>9.752522329516156</v>
      </c>
      <c r="BG17" s="7">
        <f t="shared" si="5"/>
        <v>18.41629314151926</v>
      </c>
      <c r="BH17" s="8"/>
      <c r="BI17" s="3">
        <v>144.7</v>
      </c>
      <c r="BJ17" s="4">
        <v>50.1234</v>
      </c>
      <c r="BK17" s="5">
        <v>2.03519</v>
      </c>
      <c r="BL17" s="5">
        <v>18.22</v>
      </c>
      <c r="BM17" s="5">
        <v>1.04156616724477</v>
      </c>
      <c r="BN17" s="6">
        <f t="shared" si="4"/>
        <v>10.434902278146344</v>
      </c>
      <c r="BO17" s="25">
        <f t="shared" si="6"/>
        <v>18.430926713219094</v>
      </c>
      <c r="BQ17" s="106" t="s">
        <v>93</v>
      </c>
      <c r="BR17" s="89">
        <v>36.20338993189377</v>
      </c>
      <c r="BU17" s="106" t="s">
        <v>107</v>
      </c>
      <c r="BV17" s="34">
        <v>1.5451554815689406</v>
      </c>
      <c r="BX17" s="106" t="s">
        <v>84</v>
      </c>
      <c r="BY17" s="110">
        <v>71.88311754363173</v>
      </c>
      <c r="BZ17" s="111">
        <v>96.66791115752147</v>
      </c>
    </row>
    <row r="18" spans="1:78" ht="13.5" thickBot="1">
      <c r="A18" s="49" t="s">
        <v>8</v>
      </c>
      <c r="B18" s="16">
        <f>MAX(BB10:BB30)</f>
        <v>57.6495</v>
      </c>
      <c r="C18" s="16">
        <f>MAX(BC10:BC30)</f>
        <v>2.27552</v>
      </c>
      <c r="D18" s="16">
        <f>MAX(BD10:BD30)</f>
        <v>18.31</v>
      </c>
      <c r="E18" s="16">
        <f>MAX(BE10:BE30)</f>
        <v>1.15927285527818</v>
      </c>
      <c r="F18" s="17">
        <f>MAX(BF11:BF29)</f>
        <v>12.39171811730009</v>
      </c>
      <c r="G18" s="18">
        <f>MAX(BG11:BG29)</f>
        <v>18.58989486257628</v>
      </c>
      <c r="I18" s="23">
        <v>11</v>
      </c>
      <c r="J18" s="106" t="s">
        <v>99</v>
      </c>
      <c r="K18" s="107">
        <v>16.735956939706117</v>
      </c>
      <c r="L18" s="108">
        <v>16.61524105407604</v>
      </c>
      <c r="M18" s="109">
        <v>9227</v>
      </c>
      <c r="N18" s="110">
        <v>6.742488126779731</v>
      </c>
      <c r="O18" s="111">
        <v>13.78818257245066</v>
      </c>
      <c r="P18" s="8"/>
      <c r="X18" s="15"/>
      <c r="AX18" s="68">
        <f t="shared" si="0"/>
        <v>3.6412084009159673</v>
      </c>
      <c r="AY18" s="36">
        <f t="shared" si="1"/>
        <v>7.045694445670929</v>
      </c>
      <c r="AZ18" s="34">
        <f t="shared" si="2"/>
        <v>0.12071588563007651</v>
      </c>
      <c r="BA18" s="3">
        <v>144.8</v>
      </c>
      <c r="BB18" s="4">
        <v>48.906</v>
      </c>
      <c r="BC18" s="5">
        <v>-0.748728</v>
      </c>
      <c r="BD18" s="5">
        <v>18.19</v>
      </c>
      <c r="BE18" s="5">
        <v>1.02717028033324</v>
      </c>
      <c r="BF18" s="6">
        <f t="shared" si="3"/>
        <v>9.851597203769481</v>
      </c>
      <c r="BG18" s="7">
        <f t="shared" si="5"/>
        <v>18.47539928645862</v>
      </c>
      <c r="BH18" s="8"/>
      <c r="BI18" s="3">
        <v>144.8</v>
      </c>
      <c r="BJ18" s="4">
        <v>50.7637</v>
      </c>
      <c r="BK18" s="5">
        <v>2.39152</v>
      </c>
      <c r="BL18" s="5">
        <v>18.23</v>
      </c>
      <c r="BM18" s="5">
        <v>1.05108788747195</v>
      </c>
      <c r="BN18" s="6">
        <f t="shared" si="4"/>
        <v>10.60668583683232</v>
      </c>
      <c r="BO18" s="25">
        <f t="shared" si="6"/>
        <v>18.399392410448602</v>
      </c>
      <c r="BQ18" s="106" t="s">
        <v>103</v>
      </c>
      <c r="BR18" s="89">
        <v>34.642404895845026</v>
      </c>
      <c r="BU18" s="106" t="s">
        <v>89</v>
      </c>
      <c r="BV18" s="34">
        <v>1.4236893832419657</v>
      </c>
      <c r="BX18" s="106" t="s">
        <v>156</v>
      </c>
      <c r="BY18" s="110">
        <v>77.62694531486208</v>
      </c>
      <c r="BZ18" s="111">
        <v>93.16725112414291</v>
      </c>
    </row>
    <row r="19" spans="1:78" ht="13.5" thickBot="1">
      <c r="A19" s="50" t="s">
        <v>9</v>
      </c>
      <c r="B19" s="19">
        <f>MIN(BB10:BB30)</f>
        <v>46.2103</v>
      </c>
      <c r="C19" s="19">
        <f>MIN(BC10:BC30)</f>
        <v>-4.89652</v>
      </c>
      <c r="D19" s="19">
        <f>MIN(BD10:BD30)</f>
        <v>18.07</v>
      </c>
      <c r="E19" s="19">
        <f>MIN(BE10:BE30)</f>
        <v>1.00355040207807</v>
      </c>
      <c r="F19" s="20">
        <f>MIN(BF11:BF29)</f>
        <v>9.24659821062196</v>
      </c>
      <c r="G19" s="21">
        <f>MIN(BG11:BG29)</f>
        <v>18.0453170416807</v>
      </c>
      <c r="I19" s="23">
        <v>12</v>
      </c>
      <c r="J19" s="106" t="s">
        <v>41</v>
      </c>
      <c r="K19" s="107">
        <v>14.760802990460705</v>
      </c>
      <c r="L19" s="108">
        <v>13.496615372726952</v>
      </c>
      <c r="M19" s="109">
        <v>9180</v>
      </c>
      <c r="N19" s="110">
        <v>51.19189069282537</v>
      </c>
      <c r="O19" s="111">
        <v>67.5740458108201</v>
      </c>
      <c r="P19" s="8"/>
      <c r="X19" s="15"/>
      <c r="AX19" s="68">
        <f t="shared" si="0"/>
        <v>3.227920345907355</v>
      </c>
      <c r="AY19" s="36">
        <f t="shared" si="1"/>
        <v>16.382155117994728</v>
      </c>
      <c r="AZ19" s="34">
        <f t="shared" si="2"/>
        <v>1.2641876177337537</v>
      </c>
      <c r="BA19" s="3">
        <v>144.9</v>
      </c>
      <c r="BB19" s="4">
        <v>49.3925</v>
      </c>
      <c r="BC19" s="5">
        <v>-0.28479</v>
      </c>
      <c r="BD19" s="5">
        <v>18.21</v>
      </c>
      <c r="BE19" s="5">
        <v>1.01359253359219</v>
      </c>
      <c r="BF19" s="6">
        <f t="shared" si="3"/>
        <v>9.96060860757729</v>
      </c>
      <c r="BG19" s="7">
        <f t="shared" si="5"/>
        <v>18.54442967590243</v>
      </c>
      <c r="BH19" s="8"/>
      <c r="BI19" s="3">
        <v>144.9</v>
      </c>
      <c r="BJ19" s="4">
        <v>51.4504</v>
      </c>
      <c r="BK19" s="5">
        <v>2.70525</v>
      </c>
      <c r="BL19" s="5">
        <v>18.24</v>
      </c>
      <c r="BM19" s="5">
        <v>1.06237816686853</v>
      </c>
      <c r="BN19" s="6">
        <f t="shared" si="4"/>
        <v>10.804916358286677</v>
      </c>
      <c r="BO19" s="25">
        <f t="shared" si="6"/>
        <v>18.360848203131013</v>
      </c>
      <c r="BQ19" s="106" t="s">
        <v>123</v>
      </c>
      <c r="BR19" s="89">
        <v>33.911618769904045</v>
      </c>
      <c r="BU19" s="106" t="s">
        <v>41</v>
      </c>
      <c r="BV19" s="34">
        <v>1.2641876177337537</v>
      </c>
      <c r="BX19" s="106" t="s">
        <v>145</v>
      </c>
      <c r="BY19" s="110">
        <v>62.98314565024943</v>
      </c>
      <c r="BZ19" s="111">
        <v>90.63949299228237</v>
      </c>
    </row>
    <row r="20" spans="9:78" ht="14.25" thickBot="1" thickTop="1">
      <c r="I20" s="23">
        <v>13</v>
      </c>
      <c r="J20" s="104" t="s">
        <v>146</v>
      </c>
      <c r="K20" s="126">
        <v>16.788167527583475</v>
      </c>
      <c r="L20" s="127">
        <v>16.606465284253744</v>
      </c>
      <c r="M20" s="128">
        <v>8815</v>
      </c>
      <c r="N20" s="105">
        <v>8.500222162349505</v>
      </c>
      <c r="O20" s="130">
        <v>14.912082633593377</v>
      </c>
      <c r="P20" s="8"/>
      <c r="X20" s="15"/>
      <c r="AX20" s="68">
        <f t="shared" si="0"/>
        <v>3.8232833225570624</v>
      </c>
      <c r="AY20" s="36">
        <f t="shared" si="1"/>
        <v>6.411860471243871</v>
      </c>
      <c r="AZ20" s="34">
        <f t="shared" si="2"/>
        <v>0.18170224332973106</v>
      </c>
      <c r="BA20" s="3">
        <v>145</v>
      </c>
      <c r="BB20" s="4">
        <v>49.9183</v>
      </c>
      <c r="BC20" s="5">
        <v>0.157085</v>
      </c>
      <c r="BD20" s="5">
        <v>18.22</v>
      </c>
      <c r="BE20" s="5">
        <v>1.00355040207807</v>
      </c>
      <c r="BF20" s="6">
        <f t="shared" si="3"/>
        <v>10.08409657247164</v>
      </c>
      <c r="BG20" s="7">
        <f t="shared" si="5"/>
        <v>18.58989486257628</v>
      </c>
      <c r="BH20" s="8"/>
      <c r="BI20" s="3">
        <v>145</v>
      </c>
      <c r="BJ20" s="4">
        <v>52.1846</v>
      </c>
      <c r="BK20" s="5">
        <v>2.96941</v>
      </c>
      <c r="BL20" s="5">
        <v>18.25</v>
      </c>
      <c r="BM20" s="5">
        <v>1.07482030016772</v>
      </c>
      <c r="BN20" s="6">
        <f t="shared" si="4"/>
        <v>11.035291892322208</v>
      </c>
      <c r="BO20" s="25">
        <f t="shared" si="6"/>
        <v>18.31765142842306</v>
      </c>
      <c r="BQ20" s="104" t="s">
        <v>88</v>
      </c>
      <c r="BR20" s="89">
        <v>31.628272216659425</v>
      </c>
      <c r="BU20" s="104" t="s">
        <v>125</v>
      </c>
      <c r="BV20" s="34">
        <v>1.2359901226934618</v>
      </c>
      <c r="BX20" s="104" t="s">
        <v>81</v>
      </c>
      <c r="BY20" s="105">
        <v>59.97253095067945</v>
      </c>
      <c r="BZ20" s="130">
        <v>89.9945646596281</v>
      </c>
    </row>
    <row r="21" spans="9:78" ht="13.5" thickBot="1">
      <c r="I21" s="23">
        <v>14</v>
      </c>
      <c r="J21" s="106" t="s">
        <v>97</v>
      </c>
      <c r="K21" s="107">
        <v>14.613771819927912</v>
      </c>
      <c r="L21" s="108">
        <v>12.230863135118462</v>
      </c>
      <c r="M21" s="109">
        <v>8805</v>
      </c>
      <c r="N21" s="110">
        <v>103.95591062505783</v>
      </c>
      <c r="O21" s="111">
        <v>183.8570621640065</v>
      </c>
      <c r="X21" s="15"/>
      <c r="AX21" s="68">
        <f t="shared" si="0"/>
        <v>3.3318732080218147</v>
      </c>
      <c r="AY21" s="36">
        <f t="shared" si="1"/>
        <v>79.90115153894867</v>
      </c>
      <c r="AZ21" s="34">
        <f t="shared" si="2"/>
        <v>2.3829086848094505</v>
      </c>
      <c r="BA21" s="3">
        <v>145.1</v>
      </c>
      <c r="BB21" s="4">
        <v>50.4852</v>
      </c>
      <c r="BC21" s="5">
        <v>0.572844</v>
      </c>
      <c r="BD21" s="5">
        <v>18.23</v>
      </c>
      <c r="BE21" s="5">
        <v>1.01505397479294</v>
      </c>
      <c r="BF21" s="6">
        <f t="shared" si="3"/>
        <v>10.226350870846957</v>
      </c>
      <c r="BG21" s="7">
        <f t="shared" si="5"/>
        <v>18.55000982315779</v>
      </c>
      <c r="BH21" s="8"/>
      <c r="BI21" s="3">
        <v>145.1</v>
      </c>
      <c r="BJ21" s="4">
        <v>52.9671</v>
      </c>
      <c r="BK21" s="5">
        <v>3.17618</v>
      </c>
      <c r="BL21" s="5">
        <v>18.26</v>
      </c>
      <c r="BM21" s="5">
        <v>1.0881014983499</v>
      </c>
      <c r="BN21" s="6">
        <f t="shared" si="4"/>
        <v>11.305774569278139</v>
      </c>
      <c r="BO21" s="25">
        <f t="shared" si="6"/>
        <v>18.270916573751776</v>
      </c>
      <c r="BQ21" s="106" t="s">
        <v>133</v>
      </c>
      <c r="BR21" s="89">
        <v>31.522700809156404</v>
      </c>
      <c r="BU21" s="106" t="s">
        <v>81</v>
      </c>
      <c r="BV21" s="34">
        <v>1.0855754798758497</v>
      </c>
      <c r="BX21" s="106" t="s">
        <v>103</v>
      </c>
      <c r="BY21" s="110">
        <v>55.3435675625203</v>
      </c>
      <c r="BZ21" s="111">
        <v>89.98597245836532</v>
      </c>
    </row>
    <row r="22" spans="9:78" ht="13.5" thickBot="1">
      <c r="I22" s="23">
        <v>15</v>
      </c>
      <c r="J22" s="106" t="s">
        <v>132</v>
      </c>
      <c r="K22" s="107">
        <v>15.885755444708344</v>
      </c>
      <c r="L22" s="108">
        <v>15.381140038981542</v>
      </c>
      <c r="M22" s="109">
        <v>8455</v>
      </c>
      <c r="N22" s="110">
        <v>19.529856529904027</v>
      </c>
      <c r="O22" s="111">
        <v>29.297898377308904</v>
      </c>
      <c r="X22" s="15"/>
      <c r="AX22" s="68">
        <f t="shared" si="0"/>
        <v>3.771809613653742</v>
      </c>
      <c r="AY22" s="36">
        <f t="shared" si="1"/>
        <v>9.768041847404877</v>
      </c>
      <c r="AZ22" s="34">
        <f t="shared" si="2"/>
        <v>0.5046154057268026</v>
      </c>
      <c r="BA22" s="3">
        <v>145.2</v>
      </c>
      <c r="BB22" s="4">
        <v>51.0951</v>
      </c>
      <c r="BC22" s="5">
        <v>0.957839</v>
      </c>
      <c r="BD22" s="5">
        <v>18.24</v>
      </c>
      <c r="BE22" s="5">
        <v>1.02920150174476</v>
      </c>
      <c r="BF22" s="6">
        <f t="shared" si="3"/>
        <v>10.386236713864937</v>
      </c>
      <c r="BG22" s="7">
        <f t="shared" si="5"/>
        <v>18.49991420689046</v>
      </c>
      <c r="BH22" s="8"/>
      <c r="BI22" s="3">
        <v>145.2</v>
      </c>
      <c r="BJ22" s="4">
        <v>53.7983</v>
      </c>
      <c r="BK22" s="5">
        <v>3.31671</v>
      </c>
      <c r="BL22" s="5">
        <v>18.27</v>
      </c>
      <c r="BM22" s="5">
        <v>1.10206760797181</v>
      </c>
      <c r="BN22" s="6">
        <f t="shared" si="4"/>
        <v>11.621160274169458</v>
      </c>
      <c r="BO22" s="25">
        <f t="shared" si="6"/>
        <v>18.221258451623726</v>
      </c>
      <c r="BQ22" s="106" t="s">
        <v>81</v>
      </c>
      <c r="BR22" s="89">
        <v>30.022033708948648</v>
      </c>
      <c r="BU22" s="106" t="s">
        <v>88</v>
      </c>
      <c r="BV22" s="34">
        <v>1.0073729785911283</v>
      </c>
      <c r="BX22" s="106" t="s">
        <v>94</v>
      </c>
      <c r="BY22" s="110">
        <v>51.32219777412181</v>
      </c>
      <c r="BZ22" s="111">
        <v>87.74960829983102</v>
      </c>
    </row>
    <row r="23" spans="1:78" ht="14.25" thickBot="1" thickTop="1">
      <c r="A23" s="147" t="s">
        <v>22</v>
      </c>
      <c r="B23" s="148"/>
      <c r="C23" s="148"/>
      <c r="D23" s="148"/>
      <c r="E23" s="148"/>
      <c r="F23" s="148"/>
      <c r="G23" s="149"/>
      <c r="I23" s="23">
        <v>16</v>
      </c>
      <c r="J23" s="106" t="s">
        <v>80</v>
      </c>
      <c r="K23" s="107">
        <v>15.591187650125658</v>
      </c>
      <c r="L23" s="108">
        <v>15.340434652073803</v>
      </c>
      <c r="M23" s="109">
        <v>8405</v>
      </c>
      <c r="N23" s="110">
        <v>22.18716614151806</v>
      </c>
      <c r="O23" s="111">
        <v>26.069754060374688</v>
      </c>
      <c r="X23" s="15"/>
      <c r="AX23" s="68">
        <f t="shared" si="0"/>
        <v>3.7238911937818044</v>
      </c>
      <c r="AY23" s="36">
        <f t="shared" si="1"/>
        <v>3.882587918856629</v>
      </c>
      <c r="AZ23" s="34">
        <f t="shared" si="2"/>
        <v>0.2507529980518548</v>
      </c>
      <c r="BA23" s="3">
        <v>145.3</v>
      </c>
      <c r="BB23" s="4">
        <v>51.7495</v>
      </c>
      <c r="BC23" s="5">
        <v>1.30684</v>
      </c>
      <c r="BD23" s="5">
        <v>18.25</v>
      </c>
      <c r="BE23" s="5">
        <v>1.04386092876098</v>
      </c>
      <c r="BF23" s="6">
        <f t="shared" si="3"/>
        <v>10.566475456708686</v>
      </c>
      <c r="BG23" s="7">
        <f t="shared" si="5"/>
        <v>18.44806042808063</v>
      </c>
      <c r="BH23" s="8"/>
      <c r="BI23" s="3">
        <v>145.3</v>
      </c>
      <c r="BJ23" s="4">
        <v>54.6774</v>
      </c>
      <c r="BK23" s="5">
        <v>3.38106</v>
      </c>
      <c r="BL23" s="5">
        <v>18.27</v>
      </c>
      <c r="BM23" s="5">
        <v>1.11664144605303</v>
      </c>
      <c r="BN23" s="6">
        <f t="shared" si="4"/>
        <v>11.98705215262053</v>
      </c>
      <c r="BO23" s="25">
        <f t="shared" si="6"/>
        <v>18.158997507472083</v>
      </c>
      <c r="BQ23" s="106" t="s">
        <v>145</v>
      </c>
      <c r="BR23" s="89">
        <v>27.656347342032937</v>
      </c>
      <c r="BU23" s="106" t="s">
        <v>102</v>
      </c>
      <c r="BV23" s="34">
        <v>0.9882700736755261</v>
      </c>
      <c r="BX23" s="106" t="s">
        <v>87</v>
      </c>
      <c r="BY23" s="110">
        <v>62.933119918754564</v>
      </c>
      <c r="BZ23" s="111">
        <v>82.04992660545514</v>
      </c>
    </row>
    <row r="24" spans="1:78" ht="13.5" thickBot="1">
      <c r="A24" s="46" t="s">
        <v>7</v>
      </c>
      <c r="B24" s="47" t="s">
        <v>1</v>
      </c>
      <c r="C24" s="47" t="s">
        <v>2</v>
      </c>
      <c r="D24" s="47" t="s">
        <v>3</v>
      </c>
      <c r="E24" s="47" t="s">
        <v>4</v>
      </c>
      <c r="F24" s="54" t="s">
        <v>5</v>
      </c>
      <c r="G24" s="52" t="s">
        <v>6</v>
      </c>
      <c r="I24" s="23">
        <v>17</v>
      </c>
      <c r="J24" s="106" t="s">
        <v>126</v>
      </c>
      <c r="K24" s="107">
        <v>15.730966965871332</v>
      </c>
      <c r="L24" s="108">
        <v>15.583045844269284</v>
      </c>
      <c r="M24" s="109">
        <v>8301</v>
      </c>
      <c r="N24" s="110">
        <v>19.77590123003057</v>
      </c>
      <c r="O24" s="111">
        <v>21.170575956229204</v>
      </c>
      <c r="X24" s="15"/>
      <c r="AX24" s="68">
        <f t="shared" si="0"/>
        <v>3.8043503649724535</v>
      </c>
      <c r="AY24" s="36">
        <f t="shared" si="1"/>
        <v>1.3946747261986339</v>
      </c>
      <c r="AZ24" s="34">
        <f t="shared" si="2"/>
        <v>0.14792112160204773</v>
      </c>
      <c r="BA24" s="3">
        <v>145.4</v>
      </c>
      <c r="BB24" s="4">
        <v>52.4498</v>
      </c>
      <c r="BC24" s="5">
        <v>1.61392</v>
      </c>
      <c r="BD24" s="5">
        <v>18.26</v>
      </c>
      <c r="BE24" s="5">
        <v>1.05895058268972</v>
      </c>
      <c r="BF24" s="6">
        <f t="shared" si="3"/>
        <v>10.774230666458635</v>
      </c>
      <c r="BG24" s="7">
        <f t="shared" si="5"/>
        <v>18.394627445710753</v>
      </c>
      <c r="BH24" s="8"/>
      <c r="BI24" s="3">
        <v>145.4</v>
      </c>
      <c r="BJ24" s="4">
        <v>55.6028</v>
      </c>
      <c r="BK24" s="5">
        <v>3.35814</v>
      </c>
      <c r="BL24" s="5">
        <v>18.28</v>
      </c>
      <c r="BM24" s="5">
        <v>1.13179666392228</v>
      </c>
      <c r="BN24" s="6">
        <f t="shared" si="4"/>
        <v>12.417160481956534</v>
      </c>
      <c r="BO24" s="25">
        <f t="shared" si="6"/>
        <v>18.104089978686055</v>
      </c>
      <c r="BQ24" s="106" t="s">
        <v>84</v>
      </c>
      <c r="BR24" s="89">
        <v>24.784793613889747</v>
      </c>
      <c r="BU24" s="106" t="s">
        <v>84</v>
      </c>
      <c r="BV24" s="34">
        <v>0.9467639763410851</v>
      </c>
      <c r="BX24" s="106" t="s">
        <v>123</v>
      </c>
      <c r="BY24" s="110">
        <v>40.75331731669639</v>
      </c>
      <c r="BZ24" s="111">
        <v>74.66493608660043</v>
      </c>
    </row>
    <row r="25" spans="1:78" ht="13.5" thickBot="1">
      <c r="A25" s="48" t="s">
        <v>11</v>
      </c>
      <c r="B25" s="40">
        <f>AVERAGE(BJ10:BJ30)</f>
        <v>53.003299999999996</v>
      </c>
      <c r="C25" s="40">
        <f>AVERAGE(BK10:BK30)</f>
        <v>1.8203240952380955</v>
      </c>
      <c r="D25" s="40">
        <f>AVERAGE(BL10:BL30)</f>
        <v>18.23619047619048</v>
      </c>
      <c r="E25" s="40">
        <f>AVERAGE(BM10:BM30)</f>
        <v>1.1021686758440683</v>
      </c>
      <c r="F25" s="55">
        <f>AVERAGE(BN11:BN29)</f>
        <v>11.649367457621105</v>
      </c>
      <c r="G25" s="43">
        <f>AVERAGE(BO11:BO29)</f>
        <v>18.219085363724698</v>
      </c>
      <c r="I25" s="23">
        <v>18</v>
      </c>
      <c r="J25" s="106" t="s">
        <v>147</v>
      </c>
      <c r="K25" s="107">
        <v>15.939707133874364</v>
      </c>
      <c r="L25" s="108">
        <v>15.84220708395319</v>
      </c>
      <c r="M25" s="109">
        <v>8287</v>
      </c>
      <c r="N25" s="110">
        <v>16.235188826656742</v>
      </c>
      <c r="O25" s="111">
        <v>17.494852244148642</v>
      </c>
      <c r="X25" s="15"/>
      <c r="AX25" s="68">
        <f t="shared" si="0"/>
        <v>3.861344058152375</v>
      </c>
      <c r="AY25" s="36">
        <f t="shared" si="1"/>
        <v>1.2596634174919004</v>
      </c>
      <c r="AZ25" s="34">
        <f t="shared" si="2"/>
        <v>0.09750004992117489</v>
      </c>
      <c r="BA25" s="3">
        <v>145.5</v>
      </c>
      <c r="BB25" s="4">
        <v>53.1975</v>
      </c>
      <c r="BC25" s="5">
        <v>1.87237</v>
      </c>
      <c r="BD25" s="5">
        <v>18.27</v>
      </c>
      <c r="BE25" s="5">
        <v>1.07447300201195</v>
      </c>
      <c r="BF25" s="6">
        <f t="shared" si="3"/>
        <v>11.01292441110709</v>
      </c>
      <c r="BG25" s="7">
        <f t="shared" si="5"/>
        <v>18.33959834343702</v>
      </c>
      <c r="BH25" s="8"/>
      <c r="BI25" s="3">
        <v>145.5</v>
      </c>
      <c r="BJ25" s="4">
        <v>56.5716</v>
      </c>
      <c r="BK25" s="5">
        <v>3.23564</v>
      </c>
      <c r="BL25" s="5">
        <v>18.28</v>
      </c>
      <c r="BM25" s="5">
        <v>1.14753861621969</v>
      </c>
      <c r="BN25" s="6">
        <f t="shared" si="4"/>
        <v>12.91575765948706</v>
      </c>
      <c r="BO25" s="25">
        <f t="shared" si="6"/>
        <v>18.036677674330413</v>
      </c>
      <c r="BQ25" s="106" t="s">
        <v>85</v>
      </c>
      <c r="BR25" s="89">
        <v>21.737387417635308</v>
      </c>
      <c r="BU25" s="106" t="s">
        <v>138</v>
      </c>
      <c r="BV25" s="34">
        <v>0.8852175950718788</v>
      </c>
      <c r="BX25" s="106" t="s">
        <v>41</v>
      </c>
      <c r="BY25" s="110">
        <v>51.19189069282537</v>
      </c>
      <c r="BZ25" s="111">
        <v>67.5740458108201</v>
      </c>
    </row>
    <row r="26" spans="1:78" ht="13.5" thickBot="1">
      <c r="A26" s="49" t="s">
        <v>8</v>
      </c>
      <c r="B26" s="16">
        <f>MAX(BJ10:BJ30)</f>
        <v>61.8156</v>
      </c>
      <c r="C26" s="16">
        <f>MAX(BK10:BK30)</f>
        <v>3.38106</v>
      </c>
      <c r="D26" s="16">
        <f>MAX(BL10:BL30)</f>
        <v>18.29</v>
      </c>
      <c r="E26" s="16">
        <f>MAX(BM10:BM30)</f>
        <v>1.23666786755975</v>
      </c>
      <c r="F26" s="56">
        <f>MAX(BN11:BN29)</f>
        <v>15.717213589230893</v>
      </c>
      <c r="G26" s="26">
        <f>MAX(BO11:BO29)</f>
        <v>18.453987102670286</v>
      </c>
      <c r="I26" s="23">
        <v>19</v>
      </c>
      <c r="J26" s="106" t="s">
        <v>89</v>
      </c>
      <c r="K26" s="107">
        <v>12.732615730632062</v>
      </c>
      <c r="L26" s="108">
        <v>11.308926347390097</v>
      </c>
      <c r="M26" s="109">
        <v>8150</v>
      </c>
      <c r="N26" s="110">
        <v>136.15919693205748</v>
      </c>
      <c r="O26" s="111">
        <v>185.98664007825204</v>
      </c>
      <c r="X26" s="15"/>
      <c r="AX26" s="68">
        <f t="shared" si="0"/>
        <v>3.1362850236759314</v>
      </c>
      <c r="AY26" s="36">
        <f t="shared" si="1"/>
        <v>49.827443146194554</v>
      </c>
      <c r="AZ26" s="34">
        <f t="shared" si="2"/>
        <v>1.4236893832419657</v>
      </c>
      <c r="BA26" s="3">
        <v>145.6</v>
      </c>
      <c r="BB26" s="4">
        <v>53.9931</v>
      </c>
      <c r="BC26" s="5">
        <v>2.07463</v>
      </c>
      <c r="BD26" s="5">
        <v>18.28</v>
      </c>
      <c r="BE26" s="5">
        <v>1.09043724457258</v>
      </c>
      <c r="BF26" s="6">
        <f t="shared" si="3"/>
        <v>11.287310909874765</v>
      </c>
      <c r="BG26" s="7">
        <f t="shared" si="5"/>
        <v>18.282910164480842</v>
      </c>
      <c r="BH26" s="8"/>
      <c r="BI26" s="3">
        <v>145.6</v>
      </c>
      <c r="BJ26" s="4">
        <v>57.5792</v>
      </c>
      <c r="BK26" s="5">
        <v>2.99997</v>
      </c>
      <c r="BL26" s="5">
        <v>18.29</v>
      </c>
      <c r="BM26" s="5">
        <v>1.16389563685933</v>
      </c>
      <c r="BN26" s="6">
        <f t="shared" si="4"/>
        <v>13.487281993273873</v>
      </c>
      <c r="BO26" s="25">
        <f t="shared" si="6"/>
        <v>17.976845662904278</v>
      </c>
      <c r="BQ26" s="106" t="s">
        <v>78</v>
      </c>
      <c r="BR26" s="89">
        <v>19.529440453267036</v>
      </c>
      <c r="BU26" s="106" t="s">
        <v>133</v>
      </c>
      <c r="BV26" s="34">
        <v>0.8621249250262579</v>
      </c>
      <c r="BX26" s="106" t="s">
        <v>93</v>
      </c>
      <c r="BY26" s="110">
        <v>28.62025092291087</v>
      </c>
      <c r="BZ26" s="111">
        <v>64.82364085480464</v>
      </c>
    </row>
    <row r="27" spans="1:78" ht="13.5" thickBot="1">
      <c r="A27" s="50" t="s">
        <v>9</v>
      </c>
      <c r="B27" s="19">
        <f>MIN(BJ10:BJ30)</f>
        <v>46.7986</v>
      </c>
      <c r="C27" s="19">
        <f>MIN(BK10:BK30)</f>
        <v>-1.21781</v>
      </c>
      <c r="D27" s="19">
        <f>MIN(BL10:BL30)</f>
        <v>18.13</v>
      </c>
      <c r="E27" s="19">
        <f>MIN(BM10:BM30)</f>
        <v>1.03268809409654</v>
      </c>
      <c r="F27" s="57">
        <f>MIN(BN11:BN29)</f>
        <v>9.748655099060796</v>
      </c>
      <c r="G27" s="27">
        <f>MIN(BO11:BO29)</f>
        <v>17.752531162040334</v>
      </c>
      <c r="I27" s="23">
        <v>20</v>
      </c>
      <c r="J27" s="106" t="s">
        <v>148</v>
      </c>
      <c r="K27" s="107">
        <v>16.106119703518427</v>
      </c>
      <c r="L27" s="108">
        <v>16.030546751456473</v>
      </c>
      <c r="M27" s="109">
        <v>8045</v>
      </c>
      <c r="N27" s="110">
        <v>16.989510730454537</v>
      </c>
      <c r="O27" s="111">
        <v>18.68432703753993</v>
      </c>
      <c r="X27" s="15"/>
      <c r="AX27" s="68">
        <f t="shared" si="0"/>
        <v>4.019021912466293</v>
      </c>
      <c r="AY27" s="36">
        <f t="shared" si="1"/>
        <v>1.694816307085393</v>
      </c>
      <c r="AZ27" s="34">
        <f t="shared" si="2"/>
        <v>0.07557295206195391</v>
      </c>
      <c r="BA27" s="3">
        <v>145.7</v>
      </c>
      <c r="BB27" s="4">
        <v>54.8371</v>
      </c>
      <c r="BC27" s="5">
        <v>2.2122</v>
      </c>
      <c r="BD27" s="5">
        <v>18.29</v>
      </c>
      <c r="BE27" s="5">
        <v>1.106869278581</v>
      </c>
      <c r="BF27" s="6">
        <f t="shared" si="3"/>
        <v>11.604118135779055</v>
      </c>
      <c r="BG27" s="7">
        <f t="shared" si="5"/>
        <v>18.224408257509136</v>
      </c>
      <c r="BH27" s="8"/>
      <c r="BI27" s="3">
        <v>145.7</v>
      </c>
      <c r="BJ27" s="4">
        <v>58.6186</v>
      </c>
      <c r="BK27" s="5">
        <v>2.6364</v>
      </c>
      <c r="BL27" s="5">
        <v>18.29</v>
      </c>
      <c r="BM27" s="5">
        <v>1.18091165026138</v>
      </c>
      <c r="BN27" s="6">
        <f t="shared" si="4"/>
        <v>14.139531439148568</v>
      </c>
      <c r="BO27" s="25">
        <f t="shared" si="6"/>
        <v>17.90458049831946</v>
      </c>
      <c r="BQ27" s="106" t="s">
        <v>87</v>
      </c>
      <c r="BR27" s="89">
        <v>19.116806686700578</v>
      </c>
      <c r="BU27" s="106" t="s">
        <v>85</v>
      </c>
      <c r="BV27" s="34">
        <v>0.856708809869346</v>
      </c>
      <c r="BX27" s="106" t="s">
        <v>107</v>
      </c>
      <c r="BY27" s="110">
        <v>24.4596919695023</v>
      </c>
      <c r="BZ27" s="111">
        <v>62.92541018249235</v>
      </c>
    </row>
    <row r="28" spans="9:78" ht="14.25" thickBot="1" thickTop="1">
      <c r="I28" s="23">
        <v>21</v>
      </c>
      <c r="J28" s="106" t="s">
        <v>47</v>
      </c>
      <c r="K28" s="107">
        <v>13.848765099994322</v>
      </c>
      <c r="L28" s="108">
        <v>12.279320697314501</v>
      </c>
      <c r="M28" s="109">
        <v>7960</v>
      </c>
      <c r="N28" s="110">
        <v>137.01501292782356</v>
      </c>
      <c r="O28" s="111">
        <v>242.80533958829946</v>
      </c>
      <c r="P28" s="1"/>
      <c r="X28" s="15"/>
      <c r="AX28" s="68">
        <f t="shared" si="0"/>
        <v>3.4926372419097182</v>
      </c>
      <c r="AY28" s="36">
        <f t="shared" si="1"/>
        <v>105.7903266604759</v>
      </c>
      <c r="AZ28" s="34">
        <f t="shared" si="2"/>
        <v>1.5694444026798209</v>
      </c>
      <c r="BA28" s="3">
        <v>145.8</v>
      </c>
      <c r="BB28" s="4">
        <v>55.7289</v>
      </c>
      <c r="BC28" s="5">
        <v>2.27552</v>
      </c>
      <c r="BD28" s="5">
        <v>18.3</v>
      </c>
      <c r="BE28" s="5">
        <v>1.12379415906539</v>
      </c>
      <c r="BF28" s="6">
        <f t="shared" si="3"/>
        <v>11.968541629840741</v>
      </c>
      <c r="BG28" s="7">
        <f t="shared" si="5"/>
        <v>18.16402009927686</v>
      </c>
      <c r="BH28" s="8"/>
      <c r="BI28" s="3">
        <v>145.8</v>
      </c>
      <c r="BJ28" s="4">
        <v>59.6804</v>
      </c>
      <c r="BK28" s="5">
        <v>2.12912</v>
      </c>
      <c r="BL28" s="5">
        <v>18.29</v>
      </c>
      <c r="BM28" s="5">
        <v>1.19865410121647</v>
      </c>
      <c r="BN28" s="6">
        <f t="shared" si="4"/>
        <v>14.88070085527808</v>
      </c>
      <c r="BO28" s="25">
        <f t="shared" si="6"/>
        <v>17.829822263417498</v>
      </c>
      <c r="BQ28" s="106" t="s">
        <v>104</v>
      </c>
      <c r="BR28" s="89">
        <v>17.8004030119086</v>
      </c>
      <c r="BU28" s="106" t="s">
        <v>98</v>
      </c>
      <c r="BV28" s="34">
        <v>0.7938128557664594</v>
      </c>
      <c r="BX28" s="106" t="s">
        <v>42</v>
      </c>
      <c r="BY28" s="110">
        <v>42.77396883416969</v>
      </c>
      <c r="BZ28" s="111">
        <v>57.099082356151904</v>
      </c>
    </row>
    <row r="29" spans="1:78" ht="16.5" thickBot="1">
      <c r="A29" s="86" t="s">
        <v>142</v>
      </c>
      <c r="B29" s="77"/>
      <c r="C29" s="77"/>
      <c r="D29" s="77"/>
      <c r="E29" s="77"/>
      <c r="F29" s="77"/>
      <c r="G29" s="77"/>
      <c r="I29" s="23">
        <v>22</v>
      </c>
      <c r="J29" s="106" t="s">
        <v>149</v>
      </c>
      <c r="K29" s="107">
        <v>16.438334011311046</v>
      </c>
      <c r="L29" s="108">
        <v>16.274779721283462</v>
      </c>
      <c r="M29" s="109">
        <v>7960</v>
      </c>
      <c r="N29" s="110">
        <v>9.309471167926985</v>
      </c>
      <c r="O29" s="111">
        <v>15.509960730347165</v>
      </c>
      <c r="P29" s="1"/>
      <c r="X29" s="15"/>
      <c r="AX29" s="68">
        <f t="shared" si="0"/>
        <v>4.1457225354251745</v>
      </c>
      <c r="AY29" s="36">
        <f t="shared" si="1"/>
        <v>6.200489562420181</v>
      </c>
      <c r="AZ29" s="34">
        <f t="shared" si="2"/>
        <v>0.1635542900275837</v>
      </c>
      <c r="BA29" s="3">
        <v>145.9</v>
      </c>
      <c r="BB29" s="4">
        <v>56.6672</v>
      </c>
      <c r="BC29" s="5">
        <v>2.25395</v>
      </c>
      <c r="BD29" s="5">
        <v>18.3</v>
      </c>
      <c r="BE29" s="5">
        <v>1.1412476835725</v>
      </c>
      <c r="BF29" s="6">
        <f t="shared" si="3"/>
        <v>12.39171811730009</v>
      </c>
      <c r="BG29" s="7">
        <f t="shared" si="5"/>
        <v>18.09151783730431</v>
      </c>
      <c r="BH29" s="8"/>
      <c r="BI29" s="3">
        <v>145.9</v>
      </c>
      <c r="BJ29" s="4">
        <v>60.7517</v>
      </c>
      <c r="BK29" s="5">
        <v>1.46156</v>
      </c>
      <c r="BL29" s="5">
        <v>18.29</v>
      </c>
      <c r="BM29" s="5">
        <v>1.21720555354906</v>
      </c>
      <c r="BN29" s="6">
        <f t="shared" si="4"/>
        <v>15.717213589230893</v>
      </c>
      <c r="BO29" s="25">
        <f t="shared" si="6"/>
        <v>17.752531162040334</v>
      </c>
      <c r="BQ29" s="106" t="s">
        <v>41</v>
      </c>
      <c r="BR29" s="89">
        <v>16.382155117994728</v>
      </c>
      <c r="BU29" s="106" t="s">
        <v>101</v>
      </c>
      <c r="BV29" s="34">
        <v>0.790203632668721</v>
      </c>
      <c r="BX29" s="106" t="s">
        <v>45</v>
      </c>
      <c r="BY29" s="110">
        <v>41.54546111615451</v>
      </c>
      <c r="BZ29" s="111">
        <v>48.562613337157714</v>
      </c>
    </row>
    <row r="30" spans="1:78" ht="15" thickBot="1">
      <c r="A30" s="78" t="s">
        <v>35</v>
      </c>
      <c r="I30" s="23">
        <v>23</v>
      </c>
      <c r="J30" s="106" t="s">
        <v>91</v>
      </c>
      <c r="K30" s="107">
        <v>16.12070687149584</v>
      </c>
      <c r="L30" s="108">
        <v>15.703769650426091</v>
      </c>
      <c r="M30" s="109">
        <v>7940</v>
      </c>
      <c r="N30" s="110">
        <v>16.85660074240958</v>
      </c>
      <c r="O30" s="111">
        <v>28.524428581228587</v>
      </c>
      <c r="P30" s="8"/>
      <c r="X30" s="15"/>
      <c r="AX30" s="68">
        <f t="shared" si="0"/>
        <v>4.075858308396674</v>
      </c>
      <c r="AY30" s="36">
        <f t="shared" si="1"/>
        <v>11.667827838819008</v>
      </c>
      <c r="AZ30" s="34">
        <f t="shared" si="2"/>
        <v>0.41693722106974995</v>
      </c>
      <c r="BA30" s="3">
        <v>146</v>
      </c>
      <c r="BB30" s="9">
        <v>57.6495</v>
      </c>
      <c r="BC30" s="10">
        <v>2.13566</v>
      </c>
      <c r="BD30" s="10">
        <v>18.31</v>
      </c>
      <c r="BE30" s="10">
        <v>1.15927285527818</v>
      </c>
      <c r="BF30" s="6"/>
      <c r="BG30" s="7"/>
      <c r="BH30" s="8"/>
      <c r="BI30" s="3">
        <v>146</v>
      </c>
      <c r="BJ30" s="9">
        <v>61.8156</v>
      </c>
      <c r="BK30" s="10">
        <v>0.616847</v>
      </c>
      <c r="BL30" s="10">
        <v>18.29</v>
      </c>
      <c r="BM30" s="10">
        <v>1.23666786755975</v>
      </c>
      <c r="BN30" s="6"/>
      <c r="BO30" s="25"/>
      <c r="BQ30" s="106" t="s">
        <v>156</v>
      </c>
      <c r="BR30" s="89">
        <v>15.540305809280824</v>
      </c>
      <c r="BU30" s="106" t="s">
        <v>87</v>
      </c>
      <c r="BV30" s="34">
        <v>0.7407002941081089</v>
      </c>
      <c r="BX30" s="106" t="s">
        <v>92</v>
      </c>
      <c r="BY30" s="110">
        <v>32.15168177664378</v>
      </c>
      <c r="BZ30" s="111">
        <v>45.26874276389149</v>
      </c>
    </row>
    <row r="31" spans="2:78" ht="14.25" customHeight="1" thickBot="1" thickTop="1">
      <c r="B31" s="79"/>
      <c r="C31" s="79"/>
      <c r="D31" s="79"/>
      <c r="E31" s="79"/>
      <c r="F31" s="79"/>
      <c r="G31" s="79"/>
      <c r="I31" s="23">
        <v>24</v>
      </c>
      <c r="J31" s="106" t="s">
        <v>96</v>
      </c>
      <c r="K31" s="107">
        <v>14.983188946691772</v>
      </c>
      <c r="L31" s="108">
        <v>13.159517557461816</v>
      </c>
      <c r="M31" s="109">
        <v>7866</v>
      </c>
      <c r="N31" s="110">
        <v>60.89030050652055</v>
      </c>
      <c r="O31" s="111">
        <v>105.53167486195613</v>
      </c>
      <c r="P31" s="8"/>
      <c r="X31" s="15"/>
      <c r="AX31" s="68">
        <f t="shared" si="0"/>
        <v>3.823893718101959</v>
      </c>
      <c r="AY31" s="36">
        <f t="shared" si="1"/>
        <v>44.64137435543558</v>
      </c>
      <c r="AZ31" s="34">
        <f t="shared" si="2"/>
        <v>1.8236713892299559</v>
      </c>
      <c r="BA31" s="11"/>
      <c r="BB31" s="12"/>
      <c r="BC31" s="13"/>
      <c r="BD31" s="13"/>
      <c r="BE31" s="13"/>
      <c r="BF31" s="14"/>
      <c r="BG31" s="13"/>
      <c r="BH31" s="8"/>
      <c r="BI31" s="37"/>
      <c r="BJ31" s="12"/>
      <c r="BK31" s="13"/>
      <c r="BL31" s="13"/>
      <c r="BM31" s="13"/>
      <c r="BN31" s="14"/>
      <c r="BO31" s="13"/>
      <c r="BP31" s="15"/>
      <c r="BQ31" s="106" t="s">
        <v>138</v>
      </c>
      <c r="BR31" s="89">
        <v>15.344160882680171</v>
      </c>
      <c r="BU31" s="106" t="s">
        <v>173</v>
      </c>
      <c r="BV31" s="34">
        <v>0.6398423367408661</v>
      </c>
      <c r="BX31" s="106" t="s">
        <v>78</v>
      </c>
      <c r="BY31" s="110">
        <v>25.64725608714562</v>
      </c>
      <c r="BZ31" s="111">
        <v>45.17669654041266</v>
      </c>
    </row>
    <row r="32" spans="2:78" ht="14.25" customHeight="1" thickBot="1">
      <c r="B32" s="80"/>
      <c r="C32" s="80"/>
      <c r="D32" s="80"/>
      <c r="E32" s="80"/>
      <c r="F32" s="80"/>
      <c r="G32" s="80"/>
      <c r="I32" s="23">
        <v>25</v>
      </c>
      <c r="J32" s="106" t="s">
        <v>101</v>
      </c>
      <c r="K32" s="107">
        <v>15.222762711505675</v>
      </c>
      <c r="L32" s="108">
        <v>14.432559078836954</v>
      </c>
      <c r="M32" s="109">
        <v>7566</v>
      </c>
      <c r="N32" s="110">
        <v>31.157004583755782</v>
      </c>
      <c r="O32" s="111">
        <v>36.66640650850186</v>
      </c>
      <c r="P32" s="8"/>
      <c r="X32" s="15"/>
      <c r="AX32" s="68">
        <f t="shared" si="0"/>
        <v>4.039081694986248</v>
      </c>
      <c r="AY32" s="36">
        <f t="shared" si="1"/>
        <v>5.509401924746076</v>
      </c>
      <c r="AZ32" s="34">
        <f t="shared" si="2"/>
        <v>0.790203632668721</v>
      </c>
      <c r="BQ32" s="106" t="s">
        <v>42</v>
      </c>
      <c r="BR32" s="89">
        <v>14.32511352198221</v>
      </c>
      <c r="BU32" s="106" t="s">
        <v>104</v>
      </c>
      <c r="BV32" s="34">
        <v>0.6128036074054606</v>
      </c>
      <c r="BX32" s="106" t="s">
        <v>86</v>
      </c>
      <c r="BY32" s="110">
        <v>34.28779827687665</v>
      </c>
      <c r="BZ32" s="111">
        <v>44.99607435185455</v>
      </c>
    </row>
    <row r="33" spans="2:78" ht="14.25" customHeight="1" thickBot="1">
      <c r="B33" s="81"/>
      <c r="C33" s="81"/>
      <c r="D33" s="81"/>
      <c r="E33" s="81"/>
      <c r="F33" s="81"/>
      <c r="G33" s="81"/>
      <c r="I33" s="23">
        <v>26</v>
      </c>
      <c r="J33" s="106" t="s">
        <v>150</v>
      </c>
      <c r="K33" s="107">
        <v>16.04093125689033</v>
      </c>
      <c r="L33" s="108">
        <v>15.895463864722501</v>
      </c>
      <c r="M33" s="109">
        <v>7525</v>
      </c>
      <c r="N33" s="110">
        <v>10.3730663978643</v>
      </c>
      <c r="O33" s="111">
        <v>10.491705414742162</v>
      </c>
      <c r="P33" s="8"/>
      <c r="X33" s="15"/>
      <c r="AX33" s="68">
        <f t="shared" si="0"/>
        <v>4.279357504166091</v>
      </c>
      <c r="AY33" s="36">
        <f t="shared" si="1"/>
        <v>0.1186390168778626</v>
      </c>
      <c r="AZ33" s="34">
        <f t="shared" si="2"/>
        <v>0.14546739216783067</v>
      </c>
      <c r="BQ33" s="106" t="s">
        <v>92</v>
      </c>
      <c r="BR33" s="89">
        <v>13.117060987247712</v>
      </c>
      <c r="BU33" s="106" t="s">
        <v>108</v>
      </c>
      <c r="BV33" s="34">
        <v>0.5843966009917985</v>
      </c>
      <c r="BX33" s="106" t="s">
        <v>173</v>
      </c>
      <c r="BY33" s="110">
        <v>37.56525102747122</v>
      </c>
      <c r="BZ33" s="111">
        <v>42.69044222140112</v>
      </c>
    </row>
    <row r="34" spans="9:78" ht="14.25" customHeight="1" thickBot="1">
      <c r="I34" s="23">
        <v>27</v>
      </c>
      <c r="J34" s="106" t="s">
        <v>133</v>
      </c>
      <c r="K34" s="107">
        <v>14.031781250713912</v>
      </c>
      <c r="L34" s="108">
        <v>13.169656325687654</v>
      </c>
      <c r="M34" s="109">
        <v>7339</v>
      </c>
      <c r="N34" s="110">
        <v>84.62530489732605</v>
      </c>
      <c r="O34" s="111">
        <v>116.14800570648245</v>
      </c>
      <c r="P34" s="8"/>
      <c r="X34" s="15"/>
      <c r="AX34" s="68">
        <f t="shared" si="0"/>
        <v>3.8382336861390502</v>
      </c>
      <c r="AY34" s="36">
        <f t="shared" si="1"/>
        <v>31.522700809156404</v>
      </c>
      <c r="AZ34" s="34">
        <f t="shared" si="2"/>
        <v>0.8621249250262579</v>
      </c>
      <c r="BQ34" s="106" t="s">
        <v>98</v>
      </c>
      <c r="BR34" s="89">
        <v>12.878468067567677</v>
      </c>
      <c r="BU34" s="106" t="s">
        <v>123</v>
      </c>
      <c r="BV34" s="34">
        <v>0.5555902093071001</v>
      </c>
      <c r="BX34" s="106" t="s">
        <v>85</v>
      </c>
      <c r="BY34" s="110">
        <v>20.300468258008276</v>
      </c>
      <c r="BZ34" s="111">
        <v>42.037855675643584</v>
      </c>
    </row>
    <row r="35" spans="1:78" ht="14.25" customHeight="1" thickBot="1">
      <c r="A35" s="144" t="s">
        <v>26</v>
      </c>
      <c r="B35" s="161"/>
      <c r="C35" s="161"/>
      <c r="D35" s="161"/>
      <c r="E35" s="161"/>
      <c r="F35" s="161"/>
      <c r="G35" s="161"/>
      <c r="I35" s="23">
        <v>28</v>
      </c>
      <c r="J35" s="106" t="s">
        <v>134</v>
      </c>
      <c r="K35" s="107">
        <v>15.50145095616693</v>
      </c>
      <c r="L35" s="108">
        <v>15.347684180763599</v>
      </c>
      <c r="M35" s="109">
        <v>7315</v>
      </c>
      <c r="N35" s="110">
        <v>18.48289862224283</v>
      </c>
      <c r="O35" s="111">
        <v>17.94050227884578</v>
      </c>
      <c r="P35" s="8"/>
      <c r="X35" s="15"/>
      <c r="AX35" s="68">
        <f t="shared" si="0"/>
        <v>4.254157011667546</v>
      </c>
      <c r="AY35" s="36">
        <f t="shared" si="1"/>
        <v>0.5423963433970478</v>
      </c>
      <c r="AZ35" s="34">
        <f t="shared" si="2"/>
        <v>0.15376677540333183</v>
      </c>
      <c r="BQ35" s="106" t="s">
        <v>161</v>
      </c>
      <c r="BR35" s="89">
        <v>12.297134995386692</v>
      </c>
      <c r="BU35" s="106" t="s">
        <v>169</v>
      </c>
      <c r="BV35" s="34">
        <v>0.5357917345012968</v>
      </c>
      <c r="BX35" s="106" t="s">
        <v>138</v>
      </c>
      <c r="BY35" s="110">
        <v>21.746868412258927</v>
      </c>
      <c r="BZ35" s="111">
        <v>37.0910292949391</v>
      </c>
    </row>
    <row r="36" spans="1:78" ht="14.25" customHeight="1" thickBot="1">
      <c r="A36" s="162" t="s">
        <v>27</v>
      </c>
      <c r="B36" s="162"/>
      <c r="C36" s="162"/>
      <c r="D36" s="162"/>
      <c r="E36" s="162"/>
      <c r="F36" s="162"/>
      <c r="G36" s="162"/>
      <c r="H36" s="8"/>
      <c r="I36" s="23">
        <v>29</v>
      </c>
      <c r="J36" s="106" t="s">
        <v>88</v>
      </c>
      <c r="K36" s="107">
        <v>13.367095143172621</v>
      </c>
      <c r="L36" s="108">
        <v>12.359722164581493</v>
      </c>
      <c r="M36" s="109">
        <v>7260</v>
      </c>
      <c r="N36" s="110">
        <v>92.08557785084777</v>
      </c>
      <c r="O36" s="111">
        <v>123.7138500675072</v>
      </c>
      <c r="P36" s="8"/>
      <c r="X36" s="15"/>
      <c r="AX36" s="68">
        <f t="shared" si="0"/>
        <v>3.696203829712838</v>
      </c>
      <c r="AY36" s="36">
        <f t="shared" si="1"/>
        <v>31.628272216659425</v>
      </c>
      <c r="AZ36" s="34">
        <f t="shared" si="2"/>
        <v>1.0073729785911283</v>
      </c>
      <c r="BQ36" s="106" t="s">
        <v>164</v>
      </c>
      <c r="BR36" s="89">
        <v>12.245324205559335</v>
      </c>
      <c r="BU36" s="106" t="s">
        <v>132</v>
      </c>
      <c r="BV36" s="34">
        <v>0.5046154057268026</v>
      </c>
      <c r="BX36" s="106" t="s">
        <v>161</v>
      </c>
      <c r="BY36" s="110">
        <v>24.496018985564262</v>
      </c>
      <c r="BZ36" s="111">
        <v>36.793153980950954</v>
      </c>
    </row>
    <row r="37" spans="1:78" ht="14.25" customHeight="1" thickBot="1">
      <c r="A37" s="143" t="s">
        <v>28</v>
      </c>
      <c r="B37" s="143"/>
      <c r="C37" s="143"/>
      <c r="D37" s="143"/>
      <c r="E37" s="143"/>
      <c r="F37" s="143"/>
      <c r="G37" s="143"/>
      <c r="H37" s="8"/>
      <c r="I37" s="23">
        <v>30</v>
      </c>
      <c r="J37" s="106" t="s">
        <v>151</v>
      </c>
      <c r="K37" s="107">
        <v>15.598095944928135</v>
      </c>
      <c r="L37" s="108">
        <v>15.508880360510043</v>
      </c>
      <c r="M37" s="109">
        <v>7185</v>
      </c>
      <c r="N37" s="110">
        <v>21.683648666899554</v>
      </c>
      <c r="O37" s="111">
        <v>24.634744755861348</v>
      </c>
      <c r="P37" s="8"/>
      <c r="X37" s="15"/>
      <c r="AX37" s="68">
        <f t="shared" si="0"/>
        <v>4.358131280627968</v>
      </c>
      <c r="AY37" s="36">
        <f t="shared" si="1"/>
        <v>2.951096088961794</v>
      </c>
      <c r="AZ37" s="34">
        <f t="shared" si="2"/>
        <v>0.08921558441809196</v>
      </c>
      <c r="BQ37" s="106" t="s">
        <v>158</v>
      </c>
      <c r="BR37" s="89">
        <v>11.954238650731444</v>
      </c>
      <c r="BU37" s="106" t="s">
        <v>136</v>
      </c>
      <c r="BV37" s="34">
        <v>0.5023411985592006</v>
      </c>
      <c r="BX37" s="106" t="s">
        <v>101</v>
      </c>
      <c r="BY37" s="110">
        <v>31.157004583755782</v>
      </c>
      <c r="BZ37" s="111">
        <v>36.66640650850186</v>
      </c>
    </row>
    <row r="38" spans="2:78" ht="14.25" customHeight="1" thickBot="1">
      <c r="B38" s="81"/>
      <c r="C38" s="81"/>
      <c r="D38" s="81"/>
      <c r="E38" s="81"/>
      <c r="F38" s="81"/>
      <c r="G38" s="81"/>
      <c r="H38" s="8"/>
      <c r="I38" s="23">
        <v>31</v>
      </c>
      <c r="J38" s="106" t="s">
        <v>152</v>
      </c>
      <c r="K38" s="107">
        <v>15.729375364684884</v>
      </c>
      <c r="L38" s="108">
        <v>15.525507001633487</v>
      </c>
      <c r="M38" s="109">
        <v>7075</v>
      </c>
      <c r="N38" s="110">
        <v>15.302079312988802</v>
      </c>
      <c r="O38" s="111">
        <v>23.356452798038458</v>
      </c>
      <c r="P38" s="8"/>
      <c r="X38" s="15"/>
      <c r="AX38" s="68">
        <f t="shared" si="0"/>
        <v>4.463140152857209</v>
      </c>
      <c r="AY38" s="36">
        <f t="shared" si="1"/>
        <v>8.054373485049656</v>
      </c>
      <c r="AZ38" s="34">
        <f t="shared" si="2"/>
        <v>0.20386836305139688</v>
      </c>
      <c r="BQ38" s="106" t="s">
        <v>91</v>
      </c>
      <c r="BR38" s="89">
        <v>11.667827838819008</v>
      </c>
      <c r="BU38" s="106" t="s">
        <v>103</v>
      </c>
      <c r="BV38" s="34">
        <v>0.47774527044261106</v>
      </c>
      <c r="BX38" s="106" t="s">
        <v>102</v>
      </c>
      <c r="BY38" s="110">
        <v>29.81076478118153</v>
      </c>
      <c r="BZ38" s="111">
        <v>36.46698040687002</v>
      </c>
    </row>
    <row r="39" spans="1:78" ht="14.25" customHeight="1" thickBot="1">
      <c r="A39" s="144" t="s">
        <v>25</v>
      </c>
      <c r="B39" s="145"/>
      <c r="C39" s="145"/>
      <c r="D39" s="145"/>
      <c r="E39" s="145"/>
      <c r="F39" s="145"/>
      <c r="G39" s="145"/>
      <c r="H39" s="8"/>
      <c r="I39" s="23">
        <v>32</v>
      </c>
      <c r="J39" s="106" t="s">
        <v>95</v>
      </c>
      <c r="K39" s="107">
        <v>14.474960297993448</v>
      </c>
      <c r="L39" s="108">
        <v>12.766107477520686</v>
      </c>
      <c r="M39" s="109">
        <v>6928</v>
      </c>
      <c r="N39" s="110">
        <v>59.009477019994115</v>
      </c>
      <c r="O39" s="111">
        <v>100.84765469604265</v>
      </c>
      <c r="P39" s="8"/>
      <c r="X39" s="15"/>
      <c r="AX39" s="68">
        <f t="shared" si="0"/>
        <v>4.194353147209685</v>
      </c>
      <c r="AY39" s="36">
        <f t="shared" si="1"/>
        <v>41.83817767604854</v>
      </c>
      <c r="AZ39" s="34">
        <f t="shared" si="2"/>
        <v>1.708852820472762</v>
      </c>
      <c r="BQ39" s="106" t="s">
        <v>86</v>
      </c>
      <c r="BR39" s="89">
        <v>10.708276074977903</v>
      </c>
      <c r="BU39" s="106" t="s">
        <v>82</v>
      </c>
      <c r="BV39" s="34">
        <v>0.47080436121950875</v>
      </c>
      <c r="BX39" s="106" t="s">
        <v>98</v>
      </c>
      <c r="BY39" s="110">
        <v>23.16245685693634</v>
      </c>
      <c r="BZ39" s="111">
        <v>36.04092492450402</v>
      </c>
    </row>
    <row r="40" spans="1:78" ht="14.25" customHeight="1" thickBot="1">
      <c r="A40" s="143" t="s">
        <v>29</v>
      </c>
      <c r="B40" s="143"/>
      <c r="C40" s="143"/>
      <c r="D40" s="143"/>
      <c r="E40" s="143"/>
      <c r="F40" s="143"/>
      <c r="G40" s="143"/>
      <c r="I40" s="23">
        <v>33</v>
      </c>
      <c r="J40" s="106" t="s">
        <v>90</v>
      </c>
      <c r="K40" s="107">
        <v>14.815673117047119</v>
      </c>
      <c r="L40" s="108">
        <v>14.659901579159772</v>
      </c>
      <c r="M40" s="109">
        <v>6820</v>
      </c>
      <c r="N40" s="110">
        <v>25.913569492003855</v>
      </c>
      <c r="O40" s="111">
        <v>29.0618196145434</v>
      </c>
      <c r="X40" s="15"/>
      <c r="AX40" s="68">
        <f aca="true" t="shared" si="7" ref="AX40:AX71">K40/((M40+0.001)/2007.5)</f>
        <v>4.361064431291445</v>
      </c>
      <c r="AY40" s="36">
        <f aca="true" t="shared" si="8" ref="AY40:AY71">ABS(O40-N40)</f>
        <v>3.148250122539544</v>
      </c>
      <c r="AZ40" s="34">
        <f aca="true" t="shared" si="9" ref="AZ40:AZ71">ABS(K40-L40)</f>
        <v>0.15577153788734677</v>
      </c>
      <c r="BQ40" s="106" t="s">
        <v>169</v>
      </c>
      <c r="BR40" s="89">
        <v>10.584511857308481</v>
      </c>
      <c r="BU40" s="106" t="s">
        <v>164</v>
      </c>
      <c r="BV40" s="34">
        <v>0.4486307063303183</v>
      </c>
      <c r="BX40" s="106" t="s">
        <v>158</v>
      </c>
      <c r="BY40" s="110">
        <v>24.025546153660525</v>
      </c>
      <c r="BZ40" s="111">
        <v>35.97978480439197</v>
      </c>
    </row>
    <row r="41" spans="1:78" ht="14.25" customHeight="1" thickBot="1">
      <c r="A41" s="143" t="s">
        <v>30</v>
      </c>
      <c r="B41" s="143"/>
      <c r="C41" s="143"/>
      <c r="D41" s="143"/>
      <c r="E41" s="143"/>
      <c r="F41" s="143"/>
      <c r="G41" s="143"/>
      <c r="I41" s="23">
        <v>34</v>
      </c>
      <c r="J41" s="106" t="s">
        <v>153</v>
      </c>
      <c r="K41" s="107">
        <v>15.359763624465476</v>
      </c>
      <c r="L41" s="108">
        <v>15.142870796522958</v>
      </c>
      <c r="M41" s="109">
        <v>6665</v>
      </c>
      <c r="N41" s="110">
        <v>15.714729194452241</v>
      </c>
      <c r="O41" s="111">
        <v>16.116131539224053</v>
      </c>
      <c r="X41" s="15"/>
      <c r="AX41" s="68">
        <f t="shared" si="7"/>
        <v>4.626364718642119</v>
      </c>
      <c r="AY41" s="36">
        <f t="shared" si="8"/>
        <v>0.401402344771812</v>
      </c>
      <c r="AZ41" s="34">
        <f t="shared" si="9"/>
        <v>0.21689282794251774</v>
      </c>
      <c r="BQ41" s="106" t="s">
        <v>155</v>
      </c>
      <c r="BR41" s="89">
        <v>9.898517189274294</v>
      </c>
      <c r="BU41" s="106" t="s">
        <v>86</v>
      </c>
      <c r="BV41" s="34">
        <v>0.4408042216336092</v>
      </c>
      <c r="BX41" s="106" t="s">
        <v>83</v>
      </c>
      <c r="BY41" s="110">
        <v>26.99874655920578</v>
      </c>
      <c r="BZ41" s="111">
        <v>34.71887540670461</v>
      </c>
    </row>
    <row r="42" spans="1:78" ht="14.25" customHeight="1" thickBot="1">
      <c r="A42" s="143" t="s">
        <v>31</v>
      </c>
      <c r="B42" s="143"/>
      <c r="C42" s="143"/>
      <c r="D42" s="143"/>
      <c r="E42" s="143"/>
      <c r="F42" s="143"/>
      <c r="G42" s="143"/>
      <c r="I42" s="23">
        <v>35</v>
      </c>
      <c r="J42" s="106" t="s">
        <v>154</v>
      </c>
      <c r="K42" s="107">
        <v>15.225062032485534</v>
      </c>
      <c r="L42" s="108">
        <v>15.241652164836415</v>
      </c>
      <c r="M42" s="109">
        <v>6623</v>
      </c>
      <c r="N42" s="110">
        <v>12.408934815584374</v>
      </c>
      <c r="O42" s="111">
        <v>13.248039624052005</v>
      </c>
      <c r="X42" s="15"/>
      <c r="AX42" s="68">
        <f t="shared" si="7"/>
        <v>4.614873533948539</v>
      </c>
      <c r="AY42" s="36">
        <f t="shared" si="8"/>
        <v>0.8391048084676314</v>
      </c>
      <c r="AZ42" s="34">
        <f t="shared" si="9"/>
        <v>0.016590132350881248</v>
      </c>
      <c r="BQ42" s="106" t="s">
        <v>132</v>
      </c>
      <c r="BR42" s="89">
        <v>9.768041847404877</v>
      </c>
      <c r="BU42" s="106" t="s">
        <v>44</v>
      </c>
      <c r="BV42" s="34">
        <v>0.4360809238258856</v>
      </c>
      <c r="BX42" s="106" t="s">
        <v>104</v>
      </c>
      <c r="BY42" s="110">
        <v>15.22686034735179</v>
      </c>
      <c r="BZ42" s="111">
        <v>33.02726335926039</v>
      </c>
    </row>
    <row r="43" spans="1:78" ht="14.25" customHeight="1" thickBot="1">
      <c r="A43" s="143" t="s">
        <v>130</v>
      </c>
      <c r="B43" s="143"/>
      <c r="C43" s="143"/>
      <c r="D43" s="143"/>
      <c r="E43" s="143"/>
      <c r="F43" s="143"/>
      <c r="G43" s="143"/>
      <c r="I43" s="23">
        <v>36</v>
      </c>
      <c r="J43" s="106" t="s">
        <v>87</v>
      </c>
      <c r="K43" s="107">
        <v>13.413940625294034</v>
      </c>
      <c r="L43" s="108">
        <v>12.673240331185925</v>
      </c>
      <c r="M43" s="109">
        <v>6325</v>
      </c>
      <c r="N43" s="110">
        <v>62.933119918754564</v>
      </c>
      <c r="O43" s="111">
        <v>82.04992660545514</v>
      </c>
      <c r="X43" s="15"/>
      <c r="AX43" s="68">
        <f t="shared" si="7"/>
        <v>4.257467438388986</v>
      </c>
      <c r="AY43" s="36">
        <f t="shared" si="8"/>
        <v>19.116806686700578</v>
      </c>
      <c r="AZ43" s="34">
        <f t="shared" si="9"/>
        <v>0.7407002941081089</v>
      </c>
      <c r="BQ43" s="106" t="s">
        <v>108</v>
      </c>
      <c r="BR43" s="89">
        <v>8.079176756799821</v>
      </c>
      <c r="BU43" s="106" t="s">
        <v>91</v>
      </c>
      <c r="BV43" s="34">
        <v>0.41693722106974995</v>
      </c>
      <c r="BX43" s="106" t="s">
        <v>164</v>
      </c>
      <c r="BY43" s="110">
        <v>19.940912330599538</v>
      </c>
      <c r="BZ43" s="111">
        <v>32.18623653615887</v>
      </c>
    </row>
    <row r="44" spans="3:78" ht="14.25" customHeight="1" thickBot="1">
      <c r="C44" s="15"/>
      <c r="I44" s="23">
        <v>37</v>
      </c>
      <c r="J44" s="106" t="s">
        <v>77</v>
      </c>
      <c r="K44" s="107">
        <v>13.206661558247164</v>
      </c>
      <c r="L44" s="108">
        <v>10.85370839210762</v>
      </c>
      <c r="M44" s="109">
        <v>6264</v>
      </c>
      <c r="N44" s="110">
        <v>99.49317510918488</v>
      </c>
      <c r="O44" s="111">
        <v>202.34430324840957</v>
      </c>
      <c r="X44" s="15"/>
      <c r="AX44" s="68">
        <f t="shared" si="7"/>
        <v>4.232498219298046</v>
      </c>
      <c r="AY44" s="36">
        <f t="shared" si="8"/>
        <v>102.8511281392247</v>
      </c>
      <c r="AZ44" s="34">
        <f t="shared" si="9"/>
        <v>2.352953166139544</v>
      </c>
      <c r="BQ44" s="106" t="s">
        <v>152</v>
      </c>
      <c r="BR44" s="89">
        <v>8.054373485049656</v>
      </c>
      <c r="BU44" s="106" t="s">
        <v>92</v>
      </c>
      <c r="BV44" s="34">
        <v>0.3901208702025887</v>
      </c>
      <c r="BX44" s="106" t="s">
        <v>43</v>
      </c>
      <c r="BY44" s="110">
        <v>27.61972140595273</v>
      </c>
      <c r="BZ44" s="111">
        <v>31.96261060142169</v>
      </c>
    </row>
    <row r="45" spans="1:78" ht="14.25" customHeight="1" thickBot="1">
      <c r="A45" s="144" t="s">
        <v>179</v>
      </c>
      <c r="B45" s="145"/>
      <c r="C45" s="145"/>
      <c r="D45" s="145"/>
      <c r="E45" s="145"/>
      <c r="F45" s="145"/>
      <c r="G45" s="145"/>
      <c r="I45" s="23">
        <v>38</v>
      </c>
      <c r="J45" s="106" t="s">
        <v>155</v>
      </c>
      <c r="K45" s="107">
        <v>15.09031891425804</v>
      </c>
      <c r="L45" s="108">
        <v>14.83371024795304</v>
      </c>
      <c r="M45" s="109">
        <v>6195</v>
      </c>
      <c r="N45" s="110">
        <v>19.253808877948217</v>
      </c>
      <c r="O45" s="111">
        <v>29.15232606722251</v>
      </c>
      <c r="X45" s="15"/>
      <c r="AX45" s="68">
        <f t="shared" si="7"/>
        <v>4.890042022652299</v>
      </c>
      <c r="AY45" s="36">
        <f t="shared" si="8"/>
        <v>9.898517189274294</v>
      </c>
      <c r="AZ45" s="34">
        <f t="shared" si="9"/>
        <v>0.25660866630500045</v>
      </c>
      <c r="BQ45" s="106" t="s">
        <v>83</v>
      </c>
      <c r="BR45" s="89">
        <v>7.720128847498831</v>
      </c>
      <c r="BU45" s="106" t="s">
        <v>48</v>
      </c>
      <c r="BV45" s="34">
        <v>0.3857316612946935</v>
      </c>
      <c r="BX45" s="106" t="s">
        <v>143</v>
      </c>
      <c r="BY45" s="110">
        <v>28.014264880001544</v>
      </c>
      <c r="BZ45" s="111">
        <v>31.681831335288667</v>
      </c>
    </row>
    <row r="46" spans="1:78" ht="14.25" customHeight="1" thickBot="1">
      <c r="A46" s="146" t="s">
        <v>181</v>
      </c>
      <c r="B46" s="143"/>
      <c r="C46" s="143"/>
      <c r="D46" s="143"/>
      <c r="E46" s="143"/>
      <c r="F46" s="143"/>
      <c r="G46" s="143"/>
      <c r="I46" s="23">
        <v>39</v>
      </c>
      <c r="J46" s="106" t="s">
        <v>93</v>
      </c>
      <c r="K46" s="107">
        <v>14.80754033884613</v>
      </c>
      <c r="L46" s="108">
        <v>12.969418594544114</v>
      </c>
      <c r="M46" s="109">
        <v>6126</v>
      </c>
      <c r="N46" s="110">
        <v>28.62025092291087</v>
      </c>
      <c r="O46" s="111">
        <v>64.82364085480464</v>
      </c>
      <c r="X46" s="15"/>
      <c r="AX46" s="68">
        <f t="shared" si="7"/>
        <v>4.852453865128916</v>
      </c>
      <c r="AY46" s="36">
        <f t="shared" si="8"/>
        <v>36.20338993189377</v>
      </c>
      <c r="AZ46" s="34">
        <f t="shared" si="9"/>
        <v>1.8381217443020148</v>
      </c>
      <c r="BQ46" s="106" t="s">
        <v>46</v>
      </c>
      <c r="BR46" s="89">
        <v>7.639192377764804</v>
      </c>
      <c r="BU46" s="106" t="s">
        <v>171</v>
      </c>
      <c r="BV46" s="34">
        <v>0.37680805283339147</v>
      </c>
      <c r="BX46" s="106" t="s">
        <v>46</v>
      </c>
      <c r="BY46" s="110">
        <v>23.147090987007118</v>
      </c>
      <c r="BZ46" s="111">
        <v>30.786283364771922</v>
      </c>
    </row>
    <row r="47" spans="1:78" ht="14.25" customHeight="1" thickBot="1">
      <c r="A47" s="146" t="s">
        <v>180</v>
      </c>
      <c r="B47" s="143"/>
      <c r="C47" s="143"/>
      <c r="D47" s="143"/>
      <c r="E47" s="143"/>
      <c r="F47" s="143"/>
      <c r="G47" s="143"/>
      <c r="I47" s="23">
        <v>40</v>
      </c>
      <c r="J47" s="106" t="s">
        <v>94</v>
      </c>
      <c r="K47" s="107">
        <v>14.207958955149522</v>
      </c>
      <c r="L47" s="108">
        <v>12.409141956588414</v>
      </c>
      <c r="M47" s="109">
        <v>6034</v>
      </c>
      <c r="N47" s="110">
        <v>51.32219777412181</v>
      </c>
      <c r="O47" s="111">
        <v>87.74960829983102</v>
      </c>
      <c r="X47" s="15"/>
      <c r="AX47" s="68">
        <f t="shared" si="7"/>
        <v>4.726959376119206</v>
      </c>
      <c r="AY47" s="36">
        <f t="shared" si="8"/>
        <v>36.42741052570921</v>
      </c>
      <c r="AZ47" s="34">
        <f t="shared" si="9"/>
        <v>1.798816998561108</v>
      </c>
      <c r="BQ47" s="106" t="s">
        <v>144</v>
      </c>
      <c r="BR47" s="89">
        <v>7.390764966071668</v>
      </c>
      <c r="BU47" s="106" t="s">
        <v>161</v>
      </c>
      <c r="BV47" s="34">
        <v>0.3647566552849639</v>
      </c>
      <c r="BX47" s="106" t="s">
        <v>100</v>
      </c>
      <c r="BY47" s="110">
        <v>24.268998675690415</v>
      </c>
      <c r="BZ47" s="111">
        <v>30.680282302385944</v>
      </c>
    </row>
    <row r="48" spans="9:78" ht="14.25" customHeight="1" thickBot="1">
      <c r="I48" s="23">
        <v>41</v>
      </c>
      <c r="J48" s="106" t="s">
        <v>135</v>
      </c>
      <c r="K48" s="107">
        <v>14.65425699715029</v>
      </c>
      <c r="L48" s="108">
        <v>14.54317641231736</v>
      </c>
      <c r="M48" s="109">
        <v>6000</v>
      </c>
      <c r="N48" s="110">
        <v>21.254271803452156</v>
      </c>
      <c r="O48" s="111">
        <v>24.39437797553373</v>
      </c>
      <c r="X48" s="15"/>
      <c r="AX48" s="68">
        <f t="shared" si="7"/>
        <v>4.903069336451645</v>
      </c>
      <c r="AY48" s="36">
        <f t="shared" si="8"/>
        <v>3.1401061720815733</v>
      </c>
      <c r="AZ48" s="34">
        <f t="shared" si="9"/>
        <v>0.11108058483292993</v>
      </c>
      <c r="BQ48" s="106" t="s">
        <v>99</v>
      </c>
      <c r="BR48" s="89">
        <v>7.045694445670929</v>
      </c>
      <c r="BU48" s="106" t="s">
        <v>170</v>
      </c>
      <c r="BV48" s="34">
        <v>0.35715231603898445</v>
      </c>
      <c r="BX48" s="106" t="s">
        <v>82</v>
      </c>
      <c r="BY48" s="110">
        <v>23.577725701518705</v>
      </c>
      <c r="BZ48" s="111">
        <v>30.50605361971695</v>
      </c>
    </row>
    <row r="49" spans="9:78" ht="14.25" customHeight="1" thickBot="1">
      <c r="I49" s="23">
        <v>42</v>
      </c>
      <c r="J49" s="106" t="s">
        <v>42</v>
      </c>
      <c r="K49" s="107">
        <v>14.482308039368192</v>
      </c>
      <c r="L49" s="108">
        <v>14.152378119985736</v>
      </c>
      <c r="M49" s="109">
        <v>5980</v>
      </c>
      <c r="N49" s="110">
        <v>42.77396883416969</v>
      </c>
      <c r="O49" s="111">
        <v>57.099082356151904</v>
      </c>
      <c r="X49" s="15"/>
      <c r="AX49" s="68">
        <f t="shared" si="7"/>
        <v>4.861743900884238</v>
      </c>
      <c r="AY49" s="36">
        <f t="shared" si="8"/>
        <v>14.32511352198221</v>
      </c>
      <c r="AZ49" s="34">
        <f t="shared" si="9"/>
        <v>0.3299299193824563</v>
      </c>
      <c r="BQ49" s="106" t="s">
        <v>45</v>
      </c>
      <c r="BR49" s="89">
        <v>7.017152221003201</v>
      </c>
      <c r="BU49" s="106" t="s">
        <v>78</v>
      </c>
      <c r="BV49" s="34">
        <v>0.34678556231306423</v>
      </c>
      <c r="BX49" s="106" t="s">
        <v>132</v>
      </c>
      <c r="BY49" s="110">
        <v>19.529856529904027</v>
      </c>
      <c r="BZ49" s="111">
        <v>29.297898377308904</v>
      </c>
    </row>
    <row r="50" spans="9:78" ht="14.25" customHeight="1" thickBot="1">
      <c r="I50" s="23">
        <v>43</v>
      </c>
      <c r="J50" s="106" t="s">
        <v>86</v>
      </c>
      <c r="K50" s="107">
        <v>14.191493058434848</v>
      </c>
      <c r="L50" s="108">
        <v>13.750688836801238</v>
      </c>
      <c r="M50" s="109">
        <v>5980</v>
      </c>
      <c r="N50" s="110">
        <v>34.28779827687665</v>
      </c>
      <c r="O50" s="111">
        <v>44.99607435185455</v>
      </c>
      <c r="X50" s="15"/>
      <c r="AX50" s="68">
        <f t="shared" si="7"/>
        <v>4.764116647272794</v>
      </c>
      <c r="AY50" s="36">
        <f t="shared" si="8"/>
        <v>10.708276074977903</v>
      </c>
      <c r="AZ50" s="34">
        <f t="shared" si="9"/>
        <v>0.4408042216336092</v>
      </c>
      <c r="BQ50" s="106" t="s">
        <v>82</v>
      </c>
      <c r="BR50" s="89">
        <v>6.928327918198246</v>
      </c>
      <c r="BU50" s="106" t="s">
        <v>158</v>
      </c>
      <c r="BV50" s="34">
        <v>0.333133380268686</v>
      </c>
      <c r="BX50" s="106" t="s">
        <v>160</v>
      </c>
      <c r="BY50" s="110">
        <v>27.045196301433826</v>
      </c>
      <c r="BZ50" s="111">
        <v>29.251323136671928</v>
      </c>
    </row>
    <row r="51" spans="9:78" ht="14.25" customHeight="1" thickBot="1">
      <c r="I51" s="23">
        <v>44</v>
      </c>
      <c r="J51" s="106" t="s">
        <v>48</v>
      </c>
      <c r="K51" s="107">
        <v>14.888722727474146</v>
      </c>
      <c r="L51" s="108">
        <v>14.502991066179453</v>
      </c>
      <c r="M51" s="109">
        <v>5970</v>
      </c>
      <c r="N51" s="110">
        <v>14.874380065531014</v>
      </c>
      <c r="O51" s="111">
        <v>18.44468257565776</v>
      </c>
      <c r="P51" s="8"/>
      <c r="X51" s="15"/>
      <c r="AX51" s="68">
        <f t="shared" si="7"/>
        <v>5.0065503967929565</v>
      </c>
      <c r="AY51" s="36">
        <f t="shared" si="8"/>
        <v>3.570302510126748</v>
      </c>
      <c r="AZ51" s="34">
        <f t="shared" si="9"/>
        <v>0.3857316612946935</v>
      </c>
      <c r="BQ51" s="106" t="s">
        <v>102</v>
      </c>
      <c r="BR51" s="89">
        <v>6.656215625688493</v>
      </c>
      <c r="BU51" s="106" t="s">
        <v>79</v>
      </c>
      <c r="BV51" s="34">
        <v>0.3302735666898986</v>
      </c>
      <c r="BX51" s="106" t="s">
        <v>155</v>
      </c>
      <c r="BY51" s="110">
        <v>19.253808877948217</v>
      </c>
      <c r="BZ51" s="111">
        <v>29.15232606722251</v>
      </c>
    </row>
    <row r="52" spans="9:78" ht="14.25" customHeight="1" thickBot="1">
      <c r="I52" s="23">
        <v>45</v>
      </c>
      <c r="J52" s="106" t="s">
        <v>127</v>
      </c>
      <c r="K52" s="107">
        <v>15.703072917849905</v>
      </c>
      <c r="L52" s="108">
        <v>15.643344095717666</v>
      </c>
      <c r="M52" s="109">
        <v>5970</v>
      </c>
      <c r="N52" s="110">
        <v>4.4047399802379505</v>
      </c>
      <c r="O52" s="111">
        <v>5.057323820840913</v>
      </c>
      <c r="P52" s="15"/>
      <c r="X52" s="15"/>
      <c r="AX52" s="68">
        <f t="shared" si="7"/>
        <v>5.280387538056306</v>
      </c>
      <c r="AY52" s="36">
        <f t="shared" si="8"/>
        <v>0.6525838406029623</v>
      </c>
      <c r="AZ52" s="34">
        <f t="shared" si="9"/>
        <v>0.0597288221322394</v>
      </c>
      <c r="BQ52" s="106" t="s">
        <v>170</v>
      </c>
      <c r="BR52" s="89">
        <v>6.433528837103662</v>
      </c>
      <c r="BU52" s="106" t="s">
        <v>42</v>
      </c>
      <c r="BV52" s="34">
        <v>0.3299299193824563</v>
      </c>
      <c r="BX52" s="106" t="s">
        <v>90</v>
      </c>
      <c r="BY52" s="110">
        <v>25.913569492003855</v>
      </c>
      <c r="BZ52" s="111">
        <v>29.0618196145434</v>
      </c>
    </row>
    <row r="53" spans="9:78" ht="14.25" customHeight="1" thickBot="1">
      <c r="I53" s="23">
        <v>46</v>
      </c>
      <c r="J53" s="106" t="s">
        <v>106</v>
      </c>
      <c r="K53" s="107">
        <v>15.350681937183214</v>
      </c>
      <c r="L53" s="108">
        <v>15.18176843684264</v>
      </c>
      <c r="M53" s="109">
        <v>5952</v>
      </c>
      <c r="N53" s="110">
        <v>6.974762618597527</v>
      </c>
      <c r="O53" s="111">
        <v>7.4083490835880665</v>
      </c>
      <c r="X53" s="15"/>
      <c r="AX53" s="68">
        <f t="shared" si="7"/>
        <v>5.177501480408908</v>
      </c>
      <c r="AY53" s="36">
        <f t="shared" si="8"/>
        <v>0.43358646499053943</v>
      </c>
      <c r="AZ53" s="34">
        <f t="shared" si="9"/>
        <v>0.16891350034057417</v>
      </c>
      <c r="BQ53" s="106" t="s">
        <v>146</v>
      </c>
      <c r="BR53" s="89">
        <v>6.411860471243871</v>
      </c>
      <c r="BU53" s="106" t="s">
        <v>45</v>
      </c>
      <c r="BV53" s="34">
        <v>0.31853437040980026</v>
      </c>
      <c r="BX53" s="106" t="s">
        <v>91</v>
      </c>
      <c r="BY53" s="110">
        <v>16.85660074240958</v>
      </c>
      <c r="BZ53" s="111">
        <v>28.524428581228587</v>
      </c>
    </row>
    <row r="54" spans="9:78" ht="14.25" customHeight="1" thickBot="1">
      <c r="I54" s="23">
        <v>47</v>
      </c>
      <c r="J54" s="106" t="s">
        <v>156</v>
      </c>
      <c r="K54" s="107">
        <v>12.240919026907134</v>
      </c>
      <c r="L54" s="108">
        <v>10.307319525555094</v>
      </c>
      <c r="M54" s="109">
        <v>5940</v>
      </c>
      <c r="N54" s="110">
        <v>77.62694531486208</v>
      </c>
      <c r="O54" s="111">
        <v>93.16725112414291</v>
      </c>
      <c r="P54" s="8"/>
      <c r="X54" s="15"/>
      <c r="AX54" s="68">
        <f t="shared" si="7"/>
        <v>4.1369765672625425</v>
      </c>
      <c r="AY54" s="36">
        <f t="shared" si="8"/>
        <v>15.540305809280824</v>
      </c>
      <c r="AZ54" s="34">
        <f t="shared" si="9"/>
        <v>1.93359950135204</v>
      </c>
      <c r="BQ54" s="106" t="s">
        <v>100</v>
      </c>
      <c r="BR54" s="89">
        <v>6.411283626695528</v>
      </c>
      <c r="BU54" s="106" t="s">
        <v>46</v>
      </c>
      <c r="BV54" s="34">
        <v>0.3178811127404728</v>
      </c>
      <c r="BX54" s="106" t="s">
        <v>44</v>
      </c>
      <c r="BY54" s="110">
        <v>24.99464580262383</v>
      </c>
      <c r="BZ54" s="111">
        <v>28.150558785896283</v>
      </c>
    </row>
    <row r="55" spans="9:78" ht="14.25" customHeight="1" thickBot="1">
      <c r="I55" s="23">
        <v>48</v>
      </c>
      <c r="J55" s="106" t="s">
        <v>128</v>
      </c>
      <c r="K55" s="107">
        <v>14.76330755599836</v>
      </c>
      <c r="L55" s="108">
        <v>14.511401437071129</v>
      </c>
      <c r="M55" s="109">
        <v>5892</v>
      </c>
      <c r="N55" s="110">
        <v>14.823757164343323</v>
      </c>
      <c r="O55" s="111">
        <v>17.3470959632105</v>
      </c>
      <c r="P55" s="8"/>
      <c r="X55" s="15"/>
      <c r="AX55" s="68">
        <f t="shared" si="7"/>
        <v>5.030097571040247</v>
      </c>
      <c r="AY55" s="36">
        <f t="shared" si="8"/>
        <v>2.523338798867176</v>
      </c>
      <c r="AZ55" s="34">
        <f t="shared" si="9"/>
        <v>0.2519061189272307</v>
      </c>
      <c r="BQ55" s="106" t="s">
        <v>149</v>
      </c>
      <c r="BR55" s="89">
        <v>6.200489562420181</v>
      </c>
      <c r="BU55" s="106" t="s">
        <v>131</v>
      </c>
      <c r="BV55" s="34">
        <v>0.30159566714995023</v>
      </c>
      <c r="BX55" s="106" t="s">
        <v>169</v>
      </c>
      <c r="BY55" s="110">
        <v>15.569678447779992</v>
      </c>
      <c r="BZ55" s="111">
        <v>26.154190305088473</v>
      </c>
    </row>
    <row r="56" spans="9:78" ht="14.25" customHeight="1" thickBot="1">
      <c r="I56" s="23">
        <v>49</v>
      </c>
      <c r="J56" s="106" t="s">
        <v>102</v>
      </c>
      <c r="K56" s="107">
        <v>13.945977653710901</v>
      </c>
      <c r="L56" s="108">
        <v>12.957707580035375</v>
      </c>
      <c r="M56" s="109">
        <v>5890</v>
      </c>
      <c r="N56" s="110">
        <v>29.81076478118153</v>
      </c>
      <c r="O56" s="111">
        <v>36.46698040687002</v>
      </c>
      <c r="X56" s="15"/>
      <c r="AX56" s="68">
        <f t="shared" si="7"/>
        <v>4.753233512154689</v>
      </c>
      <c r="AY56" s="36">
        <f t="shared" si="8"/>
        <v>6.656215625688493</v>
      </c>
      <c r="AZ56" s="34">
        <f t="shared" si="9"/>
        <v>0.9882700736755261</v>
      </c>
      <c r="BQ56" s="106" t="s">
        <v>101</v>
      </c>
      <c r="BR56" s="89">
        <v>5.509401924746076</v>
      </c>
      <c r="BU56" s="106" t="s">
        <v>157</v>
      </c>
      <c r="BV56" s="34">
        <v>0.3002554457933062</v>
      </c>
      <c r="BX56" s="106" t="s">
        <v>80</v>
      </c>
      <c r="BY56" s="110">
        <v>22.18716614151806</v>
      </c>
      <c r="BZ56" s="111">
        <v>26.069754060374688</v>
      </c>
    </row>
    <row r="57" spans="9:78" ht="14.25" customHeight="1" thickBot="1">
      <c r="I57" s="23">
        <v>50</v>
      </c>
      <c r="J57" s="106" t="s">
        <v>105</v>
      </c>
      <c r="K57" s="107">
        <v>16.267740660612798</v>
      </c>
      <c r="L57" s="108">
        <v>16.17192199040511</v>
      </c>
      <c r="M57" s="109">
        <v>5874.5</v>
      </c>
      <c r="N57" s="110">
        <v>1.9885921290652466</v>
      </c>
      <c r="O57" s="111">
        <v>2.1934284310752674</v>
      </c>
      <c r="X57" s="15"/>
      <c r="AX57" s="68">
        <f t="shared" si="7"/>
        <v>5.559193772574077</v>
      </c>
      <c r="AY57" s="36">
        <f t="shared" si="8"/>
        <v>0.2048363020100208</v>
      </c>
      <c r="AZ57" s="34">
        <f t="shared" si="9"/>
        <v>0.09581867020768797</v>
      </c>
      <c r="BQ57" s="106" t="s">
        <v>173</v>
      </c>
      <c r="BR57" s="89">
        <v>5.125191193929901</v>
      </c>
      <c r="BU57" s="106" t="s">
        <v>83</v>
      </c>
      <c r="BV57" s="34">
        <v>0.29654494248449126</v>
      </c>
      <c r="BX57" s="106" t="s">
        <v>151</v>
      </c>
      <c r="BY57" s="110">
        <v>21.683648666899554</v>
      </c>
      <c r="BZ57" s="111">
        <v>24.634744755861348</v>
      </c>
    </row>
    <row r="58" spans="9:78" ht="14.25" customHeight="1" thickBot="1">
      <c r="I58" s="23">
        <v>51</v>
      </c>
      <c r="J58" s="106" t="s">
        <v>136</v>
      </c>
      <c r="K58" s="107">
        <v>15.845185145183086</v>
      </c>
      <c r="L58" s="108">
        <v>15.342843946623885</v>
      </c>
      <c r="M58" s="109">
        <v>5825</v>
      </c>
      <c r="N58" s="110">
        <v>3.6938651562670985</v>
      </c>
      <c r="O58" s="111">
        <v>4.885057662033112</v>
      </c>
      <c r="X58" s="15"/>
      <c r="AX58" s="68">
        <f t="shared" si="7"/>
        <v>5.46080750526138</v>
      </c>
      <c r="AY58" s="36">
        <f t="shared" si="8"/>
        <v>1.191192505766013</v>
      </c>
      <c r="AZ58" s="34">
        <f t="shared" si="9"/>
        <v>0.5023411985592006</v>
      </c>
      <c r="BQ58" s="106" t="s">
        <v>165</v>
      </c>
      <c r="BR58" s="89">
        <v>4.9908645381315235</v>
      </c>
      <c r="BU58" s="97" t="s">
        <v>166</v>
      </c>
      <c r="BV58" s="34">
        <v>0.283392676742535</v>
      </c>
      <c r="BX58" s="106" t="s">
        <v>135</v>
      </c>
      <c r="BY58" s="110">
        <v>21.254271803452156</v>
      </c>
      <c r="BZ58" s="111">
        <v>24.39437797553373</v>
      </c>
    </row>
    <row r="59" spans="9:78" ht="14.25" customHeight="1" thickBot="1">
      <c r="I59" s="23">
        <v>52</v>
      </c>
      <c r="J59" s="106" t="s">
        <v>123</v>
      </c>
      <c r="K59" s="107">
        <v>14.08199223388937</v>
      </c>
      <c r="L59" s="108">
        <v>13.52640202458227</v>
      </c>
      <c r="M59" s="109">
        <v>5729</v>
      </c>
      <c r="N59" s="110">
        <v>40.75331731669639</v>
      </c>
      <c r="O59" s="111">
        <v>74.66493608660043</v>
      </c>
      <c r="X59" s="15"/>
      <c r="AX59" s="68">
        <f t="shared" si="7"/>
        <v>4.934472765763683</v>
      </c>
      <c r="AY59" s="36">
        <f t="shared" si="8"/>
        <v>33.911618769904045</v>
      </c>
      <c r="AZ59" s="34">
        <f t="shared" si="9"/>
        <v>0.5555902093071001</v>
      </c>
      <c r="BQ59" s="106" t="s">
        <v>43</v>
      </c>
      <c r="BR59" s="89">
        <v>4.34288919546896</v>
      </c>
      <c r="BU59" s="106" t="s">
        <v>140</v>
      </c>
      <c r="BV59" s="34">
        <v>0.2708038118070686</v>
      </c>
      <c r="BX59" s="106" t="s">
        <v>157</v>
      </c>
      <c r="BY59" s="110">
        <v>20.292381206792992</v>
      </c>
      <c r="BZ59" s="111">
        <v>23.688443109999614</v>
      </c>
    </row>
    <row r="60" spans="9:78" ht="14.25" customHeight="1" thickBot="1">
      <c r="I60" s="23">
        <v>53</v>
      </c>
      <c r="J60" s="106" t="s">
        <v>137</v>
      </c>
      <c r="K60" s="107">
        <v>14.815130753679034</v>
      </c>
      <c r="L60" s="108">
        <v>14.841394356713414</v>
      </c>
      <c r="M60" s="109">
        <v>5505</v>
      </c>
      <c r="N60" s="110">
        <v>10.539418486536688</v>
      </c>
      <c r="O60" s="111">
        <v>12.660833212852078</v>
      </c>
      <c r="X60" s="15"/>
      <c r="AX60" s="68">
        <f t="shared" si="7"/>
        <v>5.40261027891015</v>
      </c>
      <c r="AY60" s="36">
        <f t="shared" si="8"/>
        <v>2.1214147263153897</v>
      </c>
      <c r="AZ60" s="34">
        <f t="shared" si="9"/>
        <v>0.026263603034379912</v>
      </c>
      <c r="BQ60" s="106" t="s">
        <v>80</v>
      </c>
      <c r="BR60" s="89">
        <v>3.882587918856629</v>
      </c>
      <c r="BU60" s="106" t="s">
        <v>43</v>
      </c>
      <c r="BV60" s="34">
        <v>0.26677723185737534</v>
      </c>
      <c r="BX60" s="106" t="s">
        <v>152</v>
      </c>
      <c r="BY60" s="110">
        <v>15.302079312988802</v>
      </c>
      <c r="BZ60" s="111">
        <v>23.356452798038458</v>
      </c>
    </row>
    <row r="61" spans="9:78" ht="14.25" customHeight="1" thickBot="1">
      <c r="I61" s="23">
        <v>54</v>
      </c>
      <c r="J61" s="106" t="s">
        <v>92</v>
      </c>
      <c r="K61" s="107">
        <v>14.082016658449806</v>
      </c>
      <c r="L61" s="108">
        <v>13.691895788247217</v>
      </c>
      <c r="M61" s="109">
        <v>5418</v>
      </c>
      <c r="N61" s="110">
        <v>32.15168177664378</v>
      </c>
      <c r="O61" s="111">
        <v>45.26874276389149</v>
      </c>
      <c r="X61" s="15"/>
      <c r="AX61" s="68">
        <f t="shared" si="7"/>
        <v>5.217726693265281</v>
      </c>
      <c r="AY61" s="36">
        <f t="shared" si="8"/>
        <v>13.117060987247712</v>
      </c>
      <c r="AZ61" s="34">
        <f t="shared" si="9"/>
        <v>0.3901208702025887</v>
      </c>
      <c r="BQ61" s="106" t="s">
        <v>143</v>
      </c>
      <c r="BR61" s="89">
        <v>3.6675664552871226</v>
      </c>
      <c r="BU61" s="106" t="s">
        <v>52</v>
      </c>
      <c r="BV61" s="34">
        <v>0.2606396709175609</v>
      </c>
      <c r="BX61" s="106" t="s">
        <v>170</v>
      </c>
      <c r="BY61" s="110">
        <v>16.155560707453237</v>
      </c>
      <c r="BZ61" s="111">
        <v>22.5890895445569</v>
      </c>
    </row>
    <row r="62" spans="9:78" ht="14.25" customHeight="1" thickBot="1">
      <c r="I62" s="23">
        <v>55</v>
      </c>
      <c r="J62" s="106" t="s">
        <v>157</v>
      </c>
      <c r="K62" s="107">
        <v>14.261235216668886</v>
      </c>
      <c r="L62" s="108">
        <v>13.96097977087558</v>
      </c>
      <c r="M62" s="109">
        <v>5338</v>
      </c>
      <c r="N62" s="110">
        <v>20.292381206792992</v>
      </c>
      <c r="O62" s="111">
        <v>23.688443109999614</v>
      </c>
      <c r="X62" s="15"/>
      <c r="AX62" s="68">
        <f t="shared" si="7"/>
        <v>5.3633241540162295</v>
      </c>
      <c r="AY62" s="36">
        <f t="shared" si="8"/>
        <v>3.396061903206622</v>
      </c>
      <c r="AZ62" s="34">
        <f t="shared" si="9"/>
        <v>0.3002554457933062</v>
      </c>
      <c r="BQ62" s="106" t="s">
        <v>48</v>
      </c>
      <c r="BR62" s="89">
        <v>3.570302510126748</v>
      </c>
      <c r="BU62" s="106" t="s">
        <v>155</v>
      </c>
      <c r="BV62" s="34">
        <v>0.25660866630500045</v>
      </c>
      <c r="BX62" s="106" t="s">
        <v>108</v>
      </c>
      <c r="BY62" s="110">
        <v>14.436515549747938</v>
      </c>
      <c r="BZ62" s="111">
        <v>22.51569230654776</v>
      </c>
    </row>
    <row r="63" spans="9:78" ht="14.25" customHeight="1" thickBot="1">
      <c r="I63" s="23">
        <v>56</v>
      </c>
      <c r="J63" s="106" t="s">
        <v>158</v>
      </c>
      <c r="K63" s="107">
        <v>14.37638183927682</v>
      </c>
      <c r="L63" s="108">
        <v>14.043248459008135</v>
      </c>
      <c r="M63" s="109">
        <v>5300</v>
      </c>
      <c r="N63" s="110">
        <v>24.025546153660525</v>
      </c>
      <c r="O63" s="111">
        <v>35.97978480439197</v>
      </c>
      <c r="X63" s="15"/>
      <c r="AX63" s="68">
        <f t="shared" si="7"/>
        <v>5.445392659802936</v>
      </c>
      <c r="AY63" s="36">
        <f t="shared" si="8"/>
        <v>11.954238650731444</v>
      </c>
      <c r="AZ63" s="34">
        <f t="shared" si="9"/>
        <v>0.333133380268686</v>
      </c>
      <c r="BQ63" s="106" t="s">
        <v>157</v>
      </c>
      <c r="BR63" s="89">
        <v>3.396061903206622</v>
      </c>
      <c r="BU63" s="106" t="s">
        <v>167</v>
      </c>
      <c r="BV63" s="34">
        <v>0.253717399979406</v>
      </c>
      <c r="BX63" s="106" t="s">
        <v>131</v>
      </c>
      <c r="BY63" s="110">
        <v>18.94356784599441</v>
      </c>
      <c r="BZ63" s="111">
        <v>22.08576285463221</v>
      </c>
    </row>
    <row r="64" spans="9:78" ht="14.25" customHeight="1" thickBot="1">
      <c r="I64" s="23">
        <v>57</v>
      </c>
      <c r="J64" s="106" t="s">
        <v>84</v>
      </c>
      <c r="K64" s="107">
        <v>12.686688366592849</v>
      </c>
      <c r="L64" s="108">
        <v>11.739924390251764</v>
      </c>
      <c r="M64" s="109">
        <v>5290</v>
      </c>
      <c r="N64" s="110">
        <v>71.88311754363173</v>
      </c>
      <c r="O64" s="111">
        <v>96.66791115752147</v>
      </c>
      <c r="X64" s="15"/>
      <c r="AX64" s="68">
        <f t="shared" si="7"/>
        <v>4.814465421827924</v>
      </c>
      <c r="AY64" s="36">
        <f t="shared" si="8"/>
        <v>24.784793613889747</v>
      </c>
      <c r="AZ64" s="34">
        <f t="shared" si="9"/>
        <v>0.9467639763410851</v>
      </c>
      <c r="BQ64" s="106" t="s">
        <v>44</v>
      </c>
      <c r="BR64" s="89">
        <v>3.1559129832724544</v>
      </c>
      <c r="BU64" s="106" t="s">
        <v>128</v>
      </c>
      <c r="BV64" s="34">
        <v>0.2519061189272307</v>
      </c>
      <c r="BX64" s="106" t="s">
        <v>52</v>
      </c>
      <c r="BY64" s="110">
        <v>19.499469333794764</v>
      </c>
      <c r="BZ64" s="111">
        <v>21.98204822167464</v>
      </c>
    </row>
    <row r="65" spans="9:78" ht="14.25" customHeight="1" thickBot="1">
      <c r="I65" s="23">
        <v>58</v>
      </c>
      <c r="J65" s="106" t="s">
        <v>49</v>
      </c>
      <c r="K65" s="107">
        <v>14.992768333946973</v>
      </c>
      <c r="L65" s="108">
        <v>14.78187767777191</v>
      </c>
      <c r="M65" s="109">
        <v>5282</v>
      </c>
      <c r="N65" s="110">
        <v>5.820716582054793</v>
      </c>
      <c r="O65" s="111">
        <v>7.710165130269569</v>
      </c>
      <c r="X65" s="15"/>
      <c r="AX65" s="68">
        <f t="shared" si="7"/>
        <v>5.698215965956566</v>
      </c>
      <c r="AY65" s="36">
        <f t="shared" si="8"/>
        <v>1.8894485482147765</v>
      </c>
      <c r="AZ65" s="34">
        <f t="shared" si="9"/>
        <v>0.21089065617506364</v>
      </c>
      <c r="BQ65" s="106" t="s">
        <v>90</v>
      </c>
      <c r="BR65" s="89">
        <v>3.148250122539544</v>
      </c>
      <c r="BU65" s="106" t="s">
        <v>80</v>
      </c>
      <c r="BV65" s="34">
        <v>0.2507529980518548</v>
      </c>
      <c r="BX65" s="106" t="s">
        <v>167</v>
      </c>
      <c r="BY65" s="110">
        <v>18.803865557984192</v>
      </c>
      <c r="BZ65" s="111">
        <v>21.901865266833585</v>
      </c>
    </row>
    <row r="66" spans="9:78" ht="14.25" customHeight="1" thickBot="1">
      <c r="I66" s="23">
        <v>59</v>
      </c>
      <c r="J66" s="106" t="s">
        <v>100</v>
      </c>
      <c r="K66" s="107">
        <v>14.220315996833218</v>
      </c>
      <c r="L66" s="108">
        <v>14.000794767839567</v>
      </c>
      <c r="M66" s="109">
        <v>5259</v>
      </c>
      <c r="N66" s="110">
        <v>24.268998675690415</v>
      </c>
      <c r="O66" s="111">
        <v>30.680282302385944</v>
      </c>
      <c r="X66" s="15"/>
      <c r="AX66" s="68">
        <f t="shared" si="7"/>
        <v>5.428271332072894</v>
      </c>
      <c r="AY66" s="36">
        <f t="shared" si="8"/>
        <v>6.411283626695528</v>
      </c>
      <c r="AZ66" s="34">
        <f t="shared" si="9"/>
        <v>0.219521228993651</v>
      </c>
      <c r="BQ66" s="106" t="s">
        <v>131</v>
      </c>
      <c r="BR66" s="89">
        <v>3.1421950086378025</v>
      </c>
      <c r="BU66" s="106" t="s">
        <v>50</v>
      </c>
      <c r="BV66" s="34">
        <v>0.2462271671411287</v>
      </c>
      <c r="BX66" s="106" t="s">
        <v>126</v>
      </c>
      <c r="BY66" s="110">
        <v>19.77590123003057</v>
      </c>
      <c r="BZ66" s="111">
        <v>21.170575956229204</v>
      </c>
    </row>
    <row r="67" spans="9:78" ht="14.25" customHeight="1" thickBot="1">
      <c r="I67" s="23">
        <v>60</v>
      </c>
      <c r="J67" s="106" t="s">
        <v>85</v>
      </c>
      <c r="K67" s="107">
        <v>13.630692153153111</v>
      </c>
      <c r="L67" s="108">
        <v>12.773983343283765</v>
      </c>
      <c r="M67" s="109">
        <v>5190</v>
      </c>
      <c r="N67" s="110">
        <v>20.300468258008276</v>
      </c>
      <c r="O67" s="111">
        <v>42.037855675643584</v>
      </c>
      <c r="X67" s="15"/>
      <c r="AX67" s="68">
        <f t="shared" si="7"/>
        <v>5.2723717196692</v>
      </c>
      <c r="AY67" s="36">
        <f t="shared" si="8"/>
        <v>21.737387417635308</v>
      </c>
      <c r="AZ67" s="34">
        <f t="shared" si="9"/>
        <v>0.856708809869346</v>
      </c>
      <c r="BQ67" s="106" t="s">
        <v>135</v>
      </c>
      <c r="BR67" s="89">
        <v>3.1401061720815733</v>
      </c>
      <c r="BU67" s="106" t="s">
        <v>139</v>
      </c>
      <c r="BV67" s="34">
        <v>0.24375583278020585</v>
      </c>
      <c r="BX67" s="106" t="s">
        <v>163</v>
      </c>
      <c r="BY67" s="110">
        <v>20.49639281488466</v>
      </c>
      <c r="BZ67" s="111">
        <v>20.861946409458902</v>
      </c>
    </row>
    <row r="68" spans="9:78" ht="14.25" customHeight="1" thickBot="1">
      <c r="I68" s="23">
        <v>61</v>
      </c>
      <c r="J68" s="106" t="s">
        <v>138</v>
      </c>
      <c r="K68" s="107">
        <v>14.704396420683212</v>
      </c>
      <c r="L68" s="108">
        <v>13.819178825611333</v>
      </c>
      <c r="M68" s="109">
        <v>5114</v>
      </c>
      <c r="N68" s="110">
        <v>21.746868412258927</v>
      </c>
      <c r="O68" s="111">
        <v>37.0910292949391</v>
      </c>
      <c r="P68" s="8"/>
      <c r="X68" s="15"/>
      <c r="AX68" s="68">
        <f t="shared" si="7"/>
        <v>5.772207673506819</v>
      </c>
      <c r="AY68" s="36">
        <f t="shared" si="8"/>
        <v>15.344160882680171</v>
      </c>
      <c r="AZ68" s="34">
        <f t="shared" si="9"/>
        <v>0.8852175950718788</v>
      </c>
      <c r="BQ68" s="106" t="s">
        <v>167</v>
      </c>
      <c r="BR68" s="89">
        <v>3.097999708849393</v>
      </c>
      <c r="BU68" s="106" t="s">
        <v>144</v>
      </c>
      <c r="BV68" s="34">
        <v>0.23472774737919977</v>
      </c>
      <c r="BX68" s="106" t="s">
        <v>171</v>
      </c>
      <c r="BY68" s="110">
        <v>18.029546191730176</v>
      </c>
      <c r="BZ68" s="111">
        <v>19.573727318407887</v>
      </c>
    </row>
    <row r="69" spans="9:78" ht="14.25" customHeight="1" thickBot="1">
      <c r="I69" s="23">
        <v>62</v>
      </c>
      <c r="J69" s="106" t="s">
        <v>50</v>
      </c>
      <c r="K69" s="107">
        <v>13.910698948328095</v>
      </c>
      <c r="L69" s="108">
        <v>13.664471781186966</v>
      </c>
      <c r="M69" s="109">
        <v>4983</v>
      </c>
      <c r="N69" s="110">
        <v>3.7188706485558343</v>
      </c>
      <c r="O69" s="111">
        <v>5.123655516441316</v>
      </c>
      <c r="P69" s="8"/>
      <c r="X69" s="15"/>
      <c r="AX69" s="68">
        <f t="shared" si="7"/>
        <v>5.604198782775409</v>
      </c>
      <c r="AY69" s="36">
        <f t="shared" si="8"/>
        <v>1.4047848678854815</v>
      </c>
      <c r="AZ69" s="34">
        <f t="shared" si="9"/>
        <v>0.2462271671411287</v>
      </c>
      <c r="BQ69" s="106" t="s">
        <v>139</v>
      </c>
      <c r="BR69" s="89">
        <v>2.9735659987149816</v>
      </c>
      <c r="BU69" s="106" t="s">
        <v>100</v>
      </c>
      <c r="BV69" s="34">
        <v>0.219521228993651</v>
      </c>
      <c r="BX69" s="106" t="s">
        <v>40</v>
      </c>
      <c r="BY69" s="110">
        <v>18.252298000343565</v>
      </c>
      <c r="BZ69" s="111">
        <v>19.314610539593815</v>
      </c>
    </row>
    <row r="70" spans="9:78" ht="14.25" customHeight="1" thickBot="1">
      <c r="I70" s="23">
        <v>63</v>
      </c>
      <c r="J70" s="106" t="s">
        <v>78</v>
      </c>
      <c r="K70" s="107">
        <v>13.926922811847637</v>
      </c>
      <c r="L70" s="108">
        <v>13.580137249534573</v>
      </c>
      <c r="M70" s="109">
        <v>4980</v>
      </c>
      <c r="N70" s="110">
        <v>25.64725608714562</v>
      </c>
      <c r="O70" s="111">
        <v>45.17669654041266</v>
      </c>
      <c r="X70" s="15"/>
      <c r="AX70" s="68">
        <f t="shared" si="7"/>
        <v>5.614114845515921</v>
      </c>
      <c r="AY70" s="36">
        <f t="shared" si="8"/>
        <v>19.529440453267036</v>
      </c>
      <c r="AZ70" s="34">
        <f t="shared" si="9"/>
        <v>0.34678556231306423</v>
      </c>
      <c r="BQ70" s="106" t="s">
        <v>151</v>
      </c>
      <c r="BR70" s="89">
        <v>2.951096088961794</v>
      </c>
      <c r="BU70" s="106" t="s">
        <v>165</v>
      </c>
      <c r="BV70" s="34">
        <v>0.21718568168257946</v>
      </c>
      <c r="BX70" s="106" t="s">
        <v>148</v>
      </c>
      <c r="BY70" s="110">
        <v>16.989510730454537</v>
      </c>
      <c r="BZ70" s="111">
        <v>18.68432703753993</v>
      </c>
    </row>
    <row r="71" spans="9:78" ht="14.25" customHeight="1" thickBot="1">
      <c r="I71" s="23">
        <v>64</v>
      </c>
      <c r="J71" s="106" t="s">
        <v>159</v>
      </c>
      <c r="K71" s="107">
        <v>14.420098560047606</v>
      </c>
      <c r="L71" s="108">
        <v>14.310329984041411</v>
      </c>
      <c r="M71" s="109">
        <v>4928</v>
      </c>
      <c r="N71" s="110">
        <v>15.433341566728643</v>
      </c>
      <c r="O71" s="111">
        <v>15.413495767265434</v>
      </c>
      <c r="X71" s="15"/>
      <c r="AX71" s="68">
        <f t="shared" si="7"/>
        <v>5.874257708002812</v>
      </c>
      <c r="AY71" s="36">
        <f t="shared" si="8"/>
        <v>0.019845799463208635</v>
      </c>
      <c r="AZ71" s="34">
        <f t="shared" si="9"/>
        <v>0.10976857600619461</v>
      </c>
      <c r="BQ71" s="106" t="s">
        <v>128</v>
      </c>
      <c r="BR71" s="89">
        <v>2.523338798867176</v>
      </c>
      <c r="BU71" s="106" t="s">
        <v>153</v>
      </c>
      <c r="BV71" s="34">
        <v>0.21689282794251774</v>
      </c>
      <c r="BX71" s="106" t="s">
        <v>48</v>
      </c>
      <c r="BY71" s="110">
        <v>14.874380065531014</v>
      </c>
      <c r="BZ71" s="111">
        <v>18.44468257565776</v>
      </c>
    </row>
    <row r="72" spans="9:78" ht="14.25" customHeight="1" thickBot="1">
      <c r="I72" s="23">
        <v>65</v>
      </c>
      <c r="J72" s="106" t="s">
        <v>139</v>
      </c>
      <c r="K72" s="107">
        <v>14.037736842033047</v>
      </c>
      <c r="L72" s="108">
        <v>13.79398100925284</v>
      </c>
      <c r="M72" s="109">
        <v>4585</v>
      </c>
      <c r="N72" s="110">
        <v>11.649377292226355</v>
      </c>
      <c r="O72" s="111">
        <v>14.622943290941336</v>
      </c>
      <c r="P72" s="1"/>
      <c r="X72" s="15"/>
      <c r="AX72" s="68">
        <f aca="true" t="shared" si="10" ref="AX72:AX107">K72/((M72+0.001)/2007.5)</f>
        <v>6.146292380390176</v>
      </c>
      <c r="AY72" s="36">
        <f aca="true" t="shared" si="11" ref="AY72:AY107">ABS(O72-N72)</f>
        <v>2.9735659987149816</v>
      </c>
      <c r="AZ72" s="34">
        <f aca="true" t="shared" si="12" ref="AZ72:AZ107">ABS(K72-L72)</f>
        <v>0.24375583278020585</v>
      </c>
      <c r="BQ72" s="106" t="s">
        <v>52</v>
      </c>
      <c r="BR72" s="89">
        <v>2.4825788878798747</v>
      </c>
      <c r="BU72" s="106" t="s">
        <v>40</v>
      </c>
      <c r="BV72" s="34">
        <v>0.21359196484802823</v>
      </c>
      <c r="BX72" s="106" t="s">
        <v>134</v>
      </c>
      <c r="BY72" s="110">
        <v>18.48289862224283</v>
      </c>
      <c r="BZ72" s="111">
        <v>17.94050227884578</v>
      </c>
    </row>
    <row r="73" spans="9:78" ht="14.25" customHeight="1" thickBot="1">
      <c r="I73" s="23">
        <v>66</v>
      </c>
      <c r="J73" s="106" t="s">
        <v>79</v>
      </c>
      <c r="K73" s="107">
        <v>13.629400280768165</v>
      </c>
      <c r="L73" s="108">
        <v>13.299126714078266</v>
      </c>
      <c r="M73" s="109">
        <v>4545.8</v>
      </c>
      <c r="N73" s="110">
        <v>15.47115151940778</v>
      </c>
      <c r="O73" s="111">
        <v>17.197164701035216</v>
      </c>
      <c r="X73" s="15"/>
      <c r="AX73" s="68">
        <f t="shared" si="10"/>
        <v>6.018965868422768</v>
      </c>
      <c r="AY73" s="36">
        <f t="shared" si="11"/>
        <v>1.7260131816274367</v>
      </c>
      <c r="AZ73" s="34">
        <f t="shared" si="12"/>
        <v>0.3302735666898986</v>
      </c>
      <c r="BQ73" s="106" t="s">
        <v>140</v>
      </c>
      <c r="BR73" s="89">
        <v>2.276132469732392</v>
      </c>
      <c r="BU73" s="106" t="s">
        <v>49</v>
      </c>
      <c r="BV73" s="34">
        <v>0.21089065617506364</v>
      </c>
      <c r="BX73" s="106" t="s">
        <v>124</v>
      </c>
      <c r="BY73" s="110">
        <v>16.933497387091908</v>
      </c>
      <c r="BZ73" s="111">
        <v>17.723210629067665</v>
      </c>
    </row>
    <row r="74" spans="9:78" ht="14.25" customHeight="1" thickBot="1">
      <c r="I74" s="23">
        <v>67</v>
      </c>
      <c r="J74" s="106" t="s">
        <v>83</v>
      </c>
      <c r="K74" s="107">
        <v>13.398741589403407</v>
      </c>
      <c r="L74" s="108">
        <v>13.102196646918916</v>
      </c>
      <c r="M74" s="109">
        <v>4490</v>
      </c>
      <c r="N74" s="110">
        <v>26.99874655920578</v>
      </c>
      <c r="O74" s="111">
        <v>34.71887540670461</v>
      </c>
      <c r="X74" s="15"/>
      <c r="AX74" s="68">
        <f t="shared" si="10"/>
        <v>5.990638697124419</v>
      </c>
      <c r="AY74" s="36">
        <f t="shared" si="11"/>
        <v>7.720128847498831</v>
      </c>
      <c r="AZ74" s="34">
        <f t="shared" si="12"/>
        <v>0.29654494248449126</v>
      </c>
      <c r="BQ74" s="106" t="s">
        <v>160</v>
      </c>
      <c r="BR74" s="89">
        <v>2.206126835238102</v>
      </c>
      <c r="BU74" s="106" t="s">
        <v>152</v>
      </c>
      <c r="BV74" s="34">
        <v>0.20386836305139688</v>
      </c>
      <c r="BX74" s="106" t="s">
        <v>147</v>
      </c>
      <c r="BY74" s="110">
        <v>16.235188826656742</v>
      </c>
      <c r="BZ74" s="111">
        <v>17.494852244148642</v>
      </c>
    </row>
    <row r="75" spans="9:78" ht="14.25" customHeight="1" thickBot="1">
      <c r="I75" s="23">
        <v>68</v>
      </c>
      <c r="J75" s="106" t="s">
        <v>160</v>
      </c>
      <c r="K75" s="107">
        <v>13.569352392269664</v>
      </c>
      <c r="L75" s="108">
        <v>13.398653025573113</v>
      </c>
      <c r="M75" s="109">
        <v>4470</v>
      </c>
      <c r="N75" s="110">
        <v>27.045196301433826</v>
      </c>
      <c r="O75" s="111">
        <v>29.251323136671928</v>
      </c>
      <c r="X75" s="15"/>
      <c r="AX75" s="68">
        <f t="shared" si="10"/>
        <v>6.094064615976898</v>
      </c>
      <c r="AY75" s="36">
        <f t="shared" si="11"/>
        <v>2.206126835238102</v>
      </c>
      <c r="AZ75" s="34">
        <f t="shared" si="12"/>
        <v>0.17069936669655128</v>
      </c>
      <c r="BQ75" s="106" t="s">
        <v>172</v>
      </c>
      <c r="BR75" s="89">
        <v>2.1435939721068564</v>
      </c>
      <c r="BU75" s="106" t="s">
        <v>163</v>
      </c>
      <c r="BV75" s="34">
        <v>0.19772254879562468</v>
      </c>
      <c r="BX75" s="106" t="s">
        <v>128</v>
      </c>
      <c r="BY75" s="110">
        <v>14.823757164343323</v>
      </c>
      <c r="BZ75" s="111">
        <v>17.3470959632105</v>
      </c>
    </row>
    <row r="76" spans="9:78" ht="14.25" customHeight="1" thickBot="1">
      <c r="I76" s="23">
        <v>69</v>
      </c>
      <c r="J76" s="106" t="s">
        <v>43</v>
      </c>
      <c r="K76" s="107">
        <v>13.328009503809833</v>
      </c>
      <c r="L76" s="108">
        <v>13.061232271952457</v>
      </c>
      <c r="M76" s="109">
        <v>4440</v>
      </c>
      <c r="N76" s="110">
        <v>27.61972140595273</v>
      </c>
      <c r="O76" s="111">
        <v>31.96261060142169</v>
      </c>
      <c r="X76" s="15"/>
      <c r="AX76" s="68">
        <f t="shared" si="10"/>
        <v>6.026120056932023</v>
      </c>
      <c r="AY76" s="36">
        <f t="shared" si="11"/>
        <v>4.34288919546896</v>
      </c>
      <c r="AZ76" s="34">
        <f t="shared" si="12"/>
        <v>0.26677723185737534</v>
      </c>
      <c r="BQ76" s="106" t="s">
        <v>137</v>
      </c>
      <c r="BR76" s="89">
        <v>2.1214147263153897</v>
      </c>
      <c r="BU76" s="106" t="s">
        <v>146</v>
      </c>
      <c r="BV76" s="34">
        <v>0.18170224332973106</v>
      </c>
      <c r="BX76" s="106" t="s">
        <v>79</v>
      </c>
      <c r="BY76" s="110">
        <v>15.47115151940778</v>
      </c>
      <c r="BZ76" s="111">
        <v>17.197164701035216</v>
      </c>
    </row>
    <row r="77" spans="9:78" ht="14.25" customHeight="1" thickBot="1">
      <c r="I77" s="23">
        <v>70</v>
      </c>
      <c r="J77" s="106" t="s">
        <v>124</v>
      </c>
      <c r="K77" s="107">
        <v>13.691420010700671</v>
      </c>
      <c r="L77" s="108">
        <v>13.58448612383232</v>
      </c>
      <c r="M77" s="109">
        <v>4435</v>
      </c>
      <c r="N77" s="110">
        <v>16.933497387091908</v>
      </c>
      <c r="O77" s="111">
        <v>17.723210629067665</v>
      </c>
      <c r="X77" s="15"/>
      <c r="AX77" s="68">
        <f t="shared" si="10"/>
        <v>6.197411380850105</v>
      </c>
      <c r="AY77" s="36">
        <f t="shared" si="11"/>
        <v>0.7897132419757575</v>
      </c>
      <c r="AZ77" s="34">
        <f t="shared" si="12"/>
        <v>0.10693388686835092</v>
      </c>
      <c r="BQ77" s="106" t="s">
        <v>49</v>
      </c>
      <c r="BR77" s="89">
        <v>1.8894485482147765</v>
      </c>
      <c r="BU77" s="106" t="s">
        <v>160</v>
      </c>
      <c r="BV77" s="34">
        <v>0.17069936669655128</v>
      </c>
      <c r="BX77" s="106" t="s">
        <v>144</v>
      </c>
      <c r="BY77" s="110">
        <v>9.575827696956004</v>
      </c>
      <c r="BZ77" s="111">
        <v>16.966592663027672</v>
      </c>
    </row>
    <row r="78" spans="9:78" ht="14.25" customHeight="1" thickBot="1">
      <c r="I78" s="23">
        <v>71</v>
      </c>
      <c r="J78" s="106" t="s">
        <v>40</v>
      </c>
      <c r="K78" s="107">
        <v>13.70206256161185</v>
      </c>
      <c r="L78" s="108">
        <v>13.488470596763822</v>
      </c>
      <c r="M78" s="109">
        <v>4425</v>
      </c>
      <c r="N78" s="110">
        <v>18.252298000343565</v>
      </c>
      <c r="O78" s="111">
        <v>19.314610539593815</v>
      </c>
      <c r="X78" s="15"/>
      <c r="AX78" s="68">
        <f t="shared" si="10"/>
        <v>6.216245056766267</v>
      </c>
      <c r="AY78" s="36">
        <f t="shared" si="11"/>
        <v>1.0623125392502502</v>
      </c>
      <c r="AZ78" s="34">
        <f t="shared" si="12"/>
        <v>0.21359196484802823</v>
      </c>
      <c r="BQ78" s="106" t="s">
        <v>79</v>
      </c>
      <c r="BR78" s="89">
        <v>1.7260131816274367</v>
      </c>
      <c r="BU78" s="106" t="s">
        <v>106</v>
      </c>
      <c r="BV78" s="34">
        <v>0.16891350034057417</v>
      </c>
      <c r="BX78" s="106" t="s">
        <v>153</v>
      </c>
      <c r="BY78" s="110">
        <v>15.714729194452241</v>
      </c>
      <c r="BZ78" s="111">
        <v>16.116131539224053</v>
      </c>
    </row>
    <row r="79" spans="9:78" ht="14.25" customHeight="1" thickBot="1">
      <c r="I79" s="23">
        <v>72</v>
      </c>
      <c r="J79" s="106" t="s">
        <v>161</v>
      </c>
      <c r="K79" s="107">
        <v>13.763796462142531</v>
      </c>
      <c r="L79" s="108">
        <v>13.399039806857568</v>
      </c>
      <c r="M79" s="109">
        <v>4405</v>
      </c>
      <c r="N79" s="110">
        <v>24.496018985564262</v>
      </c>
      <c r="O79" s="111">
        <v>36.793153980950954</v>
      </c>
      <c r="X79" s="15"/>
      <c r="AX79" s="68">
        <f t="shared" si="10"/>
        <v>6.2726027525876</v>
      </c>
      <c r="AY79" s="36">
        <f t="shared" si="11"/>
        <v>12.297134995386692</v>
      </c>
      <c r="AZ79" s="34">
        <f t="shared" si="12"/>
        <v>0.3647566552849639</v>
      </c>
      <c r="BQ79" s="106" t="s">
        <v>148</v>
      </c>
      <c r="BR79" s="89">
        <v>1.694816307085393</v>
      </c>
      <c r="BU79" s="106" t="s">
        <v>168</v>
      </c>
      <c r="BV79" s="34">
        <v>0.16696395762962268</v>
      </c>
      <c r="BX79" s="106" t="s">
        <v>149</v>
      </c>
      <c r="BY79" s="110">
        <v>9.309471167926985</v>
      </c>
      <c r="BZ79" s="111">
        <v>15.509960730347165</v>
      </c>
    </row>
    <row r="80" spans="9:78" ht="14.25" customHeight="1" thickBot="1">
      <c r="I80" s="23">
        <v>73</v>
      </c>
      <c r="J80" s="106" t="s">
        <v>162</v>
      </c>
      <c r="K80" s="107">
        <v>14.087585683996437</v>
      </c>
      <c r="L80" s="108">
        <v>14.079477332812255</v>
      </c>
      <c r="M80" s="109">
        <v>4373</v>
      </c>
      <c r="N80" s="110">
        <v>13.633932990659835</v>
      </c>
      <c r="O80" s="111">
        <v>14.624993287338935</v>
      </c>
      <c r="X80" s="15"/>
      <c r="AX80" s="68">
        <f t="shared" si="10"/>
        <v>6.467144247308164</v>
      </c>
      <c r="AY80" s="36">
        <f t="shared" si="11"/>
        <v>0.9910602966791</v>
      </c>
      <c r="AZ80" s="34">
        <f t="shared" si="12"/>
        <v>0.008108351184182183</v>
      </c>
      <c r="BQ80" s="106" t="s">
        <v>171</v>
      </c>
      <c r="BR80" s="89">
        <v>1.5441811266777101</v>
      </c>
      <c r="BU80" s="106" t="s">
        <v>149</v>
      </c>
      <c r="BV80" s="34">
        <v>0.1635542900275837</v>
      </c>
      <c r="BX80" s="106" t="s">
        <v>159</v>
      </c>
      <c r="BY80" s="110">
        <v>15.433341566728643</v>
      </c>
      <c r="BZ80" s="111">
        <v>15.413495767265434</v>
      </c>
    </row>
    <row r="81" spans="9:78" ht="14.25" customHeight="1" thickBot="1">
      <c r="I81" s="23">
        <v>74</v>
      </c>
      <c r="J81" s="106" t="s">
        <v>44</v>
      </c>
      <c r="K81" s="107">
        <v>13.558072493498093</v>
      </c>
      <c r="L81" s="108">
        <v>13.121991569672208</v>
      </c>
      <c r="M81" s="109">
        <v>4320</v>
      </c>
      <c r="N81" s="110">
        <v>24.99464580262383</v>
      </c>
      <c r="O81" s="111">
        <v>28.150558785896283</v>
      </c>
      <c r="X81" s="15"/>
      <c r="AX81" s="68">
        <f t="shared" si="10"/>
        <v>6.300422275526654</v>
      </c>
      <c r="AY81" s="36">
        <f t="shared" si="11"/>
        <v>3.1559129832724544</v>
      </c>
      <c r="AZ81" s="34">
        <f t="shared" si="12"/>
        <v>0.4360809238258856</v>
      </c>
      <c r="BQ81" s="106" t="s">
        <v>50</v>
      </c>
      <c r="BR81" s="89">
        <v>1.4047848678854815</v>
      </c>
      <c r="BU81" s="106" t="s">
        <v>172</v>
      </c>
      <c r="BV81" s="34">
        <v>0.15668242622585815</v>
      </c>
      <c r="BX81" s="106" t="s">
        <v>165</v>
      </c>
      <c r="BY81" s="110">
        <v>10.403160081798275</v>
      </c>
      <c r="BZ81" s="111">
        <v>15.394024619929798</v>
      </c>
    </row>
    <row r="82" spans="9:78" ht="14.25" customHeight="1" thickBot="1">
      <c r="I82" s="23">
        <v>75</v>
      </c>
      <c r="J82" s="106" t="s">
        <v>163</v>
      </c>
      <c r="K82" s="107">
        <v>13.575345697654681</v>
      </c>
      <c r="L82" s="108">
        <v>13.377623148859056</v>
      </c>
      <c r="M82" s="109">
        <v>4128</v>
      </c>
      <c r="N82" s="110">
        <v>20.49639281488466</v>
      </c>
      <c r="O82" s="111">
        <v>20.861946409458902</v>
      </c>
      <c r="X82" s="15"/>
      <c r="AX82" s="68">
        <f t="shared" si="10"/>
        <v>6.601865282503994</v>
      </c>
      <c r="AY82" s="36">
        <f t="shared" si="11"/>
        <v>0.36555359457424075</v>
      </c>
      <c r="AZ82" s="34">
        <f t="shared" si="12"/>
        <v>0.19772254879562468</v>
      </c>
      <c r="BQ82" s="106" t="s">
        <v>126</v>
      </c>
      <c r="BR82" s="89">
        <v>1.3946747261986339</v>
      </c>
      <c r="BU82" s="106" t="s">
        <v>90</v>
      </c>
      <c r="BV82" s="34">
        <v>0.15577153788734677</v>
      </c>
      <c r="BX82" s="106" t="s">
        <v>146</v>
      </c>
      <c r="BY82" s="110">
        <v>8.500222162349505</v>
      </c>
      <c r="BZ82" s="111">
        <v>14.912082633593377</v>
      </c>
    </row>
    <row r="83" spans="9:78" ht="14.25" customHeight="1" thickBot="1">
      <c r="I83" s="23">
        <v>76</v>
      </c>
      <c r="J83" s="106" t="s">
        <v>82</v>
      </c>
      <c r="K83" s="107">
        <v>12.918663801584799</v>
      </c>
      <c r="L83" s="108">
        <v>12.44785944036529</v>
      </c>
      <c r="M83" s="109">
        <v>3900</v>
      </c>
      <c r="N83" s="110">
        <v>23.577725701518705</v>
      </c>
      <c r="O83" s="111">
        <v>30.50605361971695</v>
      </c>
      <c r="X83" s="15"/>
      <c r="AX83" s="68">
        <f t="shared" si="10"/>
        <v>6.649797674842001</v>
      </c>
      <c r="AY83" s="36">
        <f t="shared" si="11"/>
        <v>6.928327918198246</v>
      </c>
      <c r="AZ83" s="34">
        <f t="shared" si="12"/>
        <v>0.47080436121950875</v>
      </c>
      <c r="BQ83" s="106" t="s">
        <v>147</v>
      </c>
      <c r="BR83" s="89">
        <v>1.2596634174919004</v>
      </c>
      <c r="BU83" s="106" t="s">
        <v>134</v>
      </c>
      <c r="BV83" s="34">
        <v>0.15376677540333183</v>
      </c>
      <c r="BX83" s="106" t="s">
        <v>162</v>
      </c>
      <c r="BY83" s="110">
        <v>13.633932990659835</v>
      </c>
      <c r="BZ83" s="111">
        <v>14.624993287338935</v>
      </c>
    </row>
    <row r="84" spans="9:78" ht="14.25" customHeight="1" thickBot="1">
      <c r="I84" s="23">
        <v>77</v>
      </c>
      <c r="J84" s="106" t="s">
        <v>164</v>
      </c>
      <c r="K84" s="107">
        <v>13.148625656282757</v>
      </c>
      <c r="L84" s="108">
        <v>12.699994949952439</v>
      </c>
      <c r="M84" s="109">
        <v>3535</v>
      </c>
      <c r="N84" s="110">
        <v>19.940912330599538</v>
      </c>
      <c r="O84" s="111">
        <v>32.18623653615887</v>
      </c>
      <c r="X84" s="15"/>
      <c r="AX84" s="68">
        <f t="shared" si="10"/>
        <v>7.467003829698388</v>
      </c>
      <c r="AY84" s="36">
        <f t="shared" si="11"/>
        <v>12.245324205559335</v>
      </c>
      <c r="AZ84" s="34">
        <f t="shared" si="12"/>
        <v>0.4486307063303183</v>
      </c>
      <c r="BQ84" s="106" t="s">
        <v>136</v>
      </c>
      <c r="BR84" s="89">
        <v>1.191192505766013</v>
      </c>
      <c r="BU84" s="106" t="s">
        <v>126</v>
      </c>
      <c r="BV84" s="34">
        <v>0.14792112160204773</v>
      </c>
      <c r="BX84" s="106" t="s">
        <v>139</v>
      </c>
      <c r="BY84" s="110">
        <v>11.649377292226355</v>
      </c>
      <c r="BZ84" s="111">
        <v>14.622943290941336</v>
      </c>
    </row>
    <row r="85" spans="9:78" ht="14.25" customHeight="1" thickBot="1">
      <c r="I85" s="23">
        <v>78</v>
      </c>
      <c r="J85" s="106" t="s">
        <v>165</v>
      </c>
      <c r="K85" s="107">
        <v>13.801729993248856</v>
      </c>
      <c r="L85" s="108">
        <v>13.584544311566276</v>
      </c>
      <c r="M85" s="109">
        <v>3425</v>
      </c>
      <c r="N85" s="110">
        <v>10.403160081798275</v>
      </c>
      <c r="O85" s="111">
        <v>15.394024619929798</v>
      </c>
      <c r="X85" s="15"/>
      <c r="AX85" s="68">
        <f t="shared" si="10"/>
        <v>8.0896247800941</v>
      </c>
      <c r="AY85" s="36">
        <f t="shared" si="11"/>
        <v>4.9908645381315235</v>
      </c>
      <c r="AZ85" s="34">
        <f t="shared" si="12"/>
        <v>0.21718568168257946</v>
      </c>
      <c r="BQ85" s="106" t="s">
        <v>40</v>
      </c>
      <c r="BR85" s="89">
        <v>1.0623125392502502</v>
      </c>
      <c r="BU85" s="106" t="s">
        <v>150</v>
      </c>
      <c r="BV85" s="34">
        <v>0.14546739216783067</v>
      </c>
      <c r="BX85" s="106" t="s">
        <v>172</v>
      </c>
      <c r="BY85" s="110">
        <v>12.053476510803955</v>
      </c>
      <c r="BZ85" s="111">
        <v>14.197070482910812</v>
      </c>
    </row>
    <row r="86" spans="9:78" ht="14.25" customHeight="1" thickBot="1">
      <c r="I86" s="23">
        <v>79</v>
      </c>
      <c r="J86" s="106" t="s">
        <v>81</v>
      </c>
      <c r="K86" s="107">
        <v>11.265622056859092</v>
      </c>
      <c r="L86" s="108">
        <v>10.180046576983242</v>
      </c>
      <c r="M86" s="109">
        <v>3274</v>
      </c>
      <c r="N86" s="110">
        <v>59.97253095067945</v>
      </c>
      <c r="O86" s="111">
        <v>89.9945646596281</v>
      </c>
      <c r="X86" s="15"/>
      <c r="AX86" s="68">
        <f t="shared" si="10"/>
        <v>6.907675434168965</v>
      </c>
      <c r="AY86" s="36">
        <f t="shared" si="11"/>
        <v>30.022033708948648</v>
      </c>
      <c r="AZ86" s="34">
        <f t="shared" si="12"/>
        <v>1.0855754798758497</v>
      </c>
      <c r="BQ86" s="106" t="s">
        <v>162</v>
      </c>
      <c r="BR86" s="89">
        <v>0.9910602966791</v>
      </c>
      <c r="BU86" s="106" t="s">
        <v>99</v>
      </c>
      <c r="BV86" s="34">
        <v>0.12071588563007651</v>
      </c>
      <c r="BX86" s="106" t="s">
        <v>99</v>
      </c>
      <c r="BY86" s="110">
        <v>6.742488126779731</v>
      </c>
      <c r="BZ86" s="111">
        <v>13.78818257245066</v>
      </c>
    </row>
    <row r="87" spans="9:78" ht="14.25" customHeight="1" thickBot="1">
      <c r="I87" s="23">
        <v>80</v>
      </c>
      <c r="J87" s="97" t="s">
        <v>166</v>
      </c>
      <c r="K87" s="131">
        <v>14.166791363055907</v>
      </c>
      <c r="L87" s="132">
        <v>13.883398686313372</v>
      </c>
      <c r="M87" s="133">
        <v>3266</v>
      </c>
      <c r="N87" s="134">
        <v>14.122416590309934</v>
      </c>
      <c r="O87" s="135">
        <v>13.631978812137055</v>
      </c>
      <c r="X87" s="15"/>
      <c r="AX87" s="68">
        <f t="shared" si="10"/>
        <v>8.707845974736301</v>
      </c>
      <c r="AY87" s="36">
        <f t="shared" si="11"/>
        <v>0.49043777817287904</v>
      </c>
      <c r="AZ87" s="34">
        <f t="shared" si="12"/>
        <v>0.283392676742535</v>
      </c>
      <c r="BQ87" s="106" t="s">
        <v>154</v>
      </c>
      <c r="BR87" s="89">
        <v>0.8391048084676314</v>
      </c>
      <c r="BU87" s="106" t="s">
        <v>135</v>
      </c>
      <c r="BV87" s="34">
        <v>0.11108058483292993</v>
      </c>
      <c r="BX87" s="97" t="s">
        <v>166</v>
      </c>
      <c r="BY87" s="134">
        <v>14.122416590309934</v>
      </c>
      <c r="BZ87" s="135">
        <v>13.631978812137055</v>
      </c>
    </row>
    <row r="88" spans="9:78" ht="14.25" customHeight="1" thickBot="1">
      <c r="I88" s="23">
        <v>81</v>
      </c>
      <c r="J88" s="106" t="s">
        <v>104</v>
      </c>
      <c r="K88" s="107">
        <v>12.536265063343153</v>
      </c>
      <c r="L88" s="108">
        <v>11.923461455937693</v>
      </c>
      <c r="M88" s="109">
        <v>3045</v>
      </c>
      <c r="N88" s="110">
        <v>15.22686034735179</v>
      </c>
      <c r="O88" s="111">
        <v>33.02726335926039</v>
      </c>
      <c r="X88" s="15"/>
      <c r="AX88" s="68">
        <f t="shared" si="10"/>
        <v>8.26487482751611</v>
      </c>
      <c r="AY88" s="36">
        <f t="shared" si="11"/>
        <v>17.8004030119086</v>
      </c>
      <c r="AZ88" s="34">
        <f t="shared" si="12"/>
        <v>0.6128036074054606</v>
      </c>
      <c r="BQ88" s="106" t="s">
        <v>124</v>
      </c>
      <c r="BR88" s="89">
        <v>0.7897132419757575</v>
      </c>
      <c r="BU88" s="106" t="s">
        <v>159</v>
      </c>
      <c r="BV88" s="34">
        <v>0.10976857600619461</v>
      </c>
      <c r="BX88" s="106" t="s">
        <v>154</v>
      </c>
      <c r="BY88" s="110">
        <v>12.408934815584374</v>
      </c>
      <c r="BZ88" s="111">
        <v>13.248039624052005</v>
      </c>
    </row>
    <row r="89" spans="9:78" ht="14.25" customHeight="1" thickBot="1">
      <c r="I89" s="23">
        <v>82</v>
      </c>
      <c r="J89" s="106" t="s">
        <v>167</v>
      </c>
      <c r="K89" s="107">
        <v>12.568232267914802</v>
      </c>
      <c r="L89" s="108">
        <v>12.314514867935396</v>
      </c>
      <c r="M89" s="109">
        <v>2955</v>
      </c>
      <c r="N89" s="110">
        <v>18.803865557984192</v>
      </c>
      <c r="O89" s="111">
        <v>21.901865266833585</v>
      </c>
      <c r="X89" s="15"/>
      <c r="AX89" s="68">
        <f t="shared" si="10"/>
        <v>8.538313955846025</v>
      </c>
      <c r="AY89" s="36">
        <f t="shared" si="11"/>
        <v>3.097999708849393</v>
      </c>
      <c r="AZ89" s="34">
        <f t="shared" si="12"/>
        <v>0.253717399979406</v>
      </c>
      <c r="BQ89" s="106" t="s">
        <v>127</v>
      </c>
      <c r="BR89" s="89">
        <v>0.6525838406029623</v>
      </c>
      <c r="BU89" s="106" t="s">
        <v>124</v>
      </c>
      <c r="BV89" s="34">
        <v>0.10693388686835092</v>
      </c>
      <c r="BX89" s="106" t="s">
        <v>168</v>
      </c>
      <c r="BY89" s="110">
        <v>12.999775188106549</v>
      </c>
      <c r="BZ89" s="111">
        <v>12.676518102815388</v>
      </c>
    </row>
    <row r="90" spans="9:78" ht="14.25" customHeight="1" thickBot="1">
      <c r="I90" s="23">
        <v>83</v>
      </c>
      <c r="J90" s="106" t="s">
        <v>168</v>
      </c>
      <c r="K90" s="107">
        <v>12.404504282183115</v>
      </c>
      <c r="L90" s="108">
        <v>12.237540324553493</v>
      </c>
      <c r="M90" s="109">
        <v>2939</v>
      </c>
      <c r="N90" s="110">
        <v>12.999775188106549</v>
      </c>
      <c r="O90" s="111">
        <v>12.676518102815388</v>
      </c>
      <c r="X90" s="15"/>
      <c r="AX90" s="68">
        <f t="shared" si="10"/>
        <v>8.472961508513471</v>
      </c>
      <c r="AY90" s="36">
        <f t="shared" si="11"/>
        <v>0.3232570852911607</v>
      </c>
      <c r="AZ90" s="34">
        <f t="shared" si="12"/>
        <v>0.16696395762962268</v>
      </c>
      <c r="BQ90" s="106" t="s">
        <v>134</v>
      </c>
      <c r="BR90" s="89">
        <v>0.5423963433970478</v>
      </c>
      <c r="BU90" s="106" t="s">
        <v>147</v>
      </c>
      <c r="BV90" s="34">
        <v>0.09750004992117489</v>
      </c>
      <c r="BX90" s="106" t="s">
        <v>137</v>
      </c>
      <c r="BY90" s="110">
        <v>10.539418486536688</v>
      </c>
      <c r="BZ90" s="111">
        <v>12.660833212852078</v>
      </c>
    </row>
    <row r="91" spans="9:78" ht="14.25" customHeight="1" thickBot="1">
      <c r="I91" s="23">
        <v>84</v>
      </c>
      <c r="J91" s="106" t="s">
        <v>169</v>
      </c>
      <c r="K91" s="107">
        <v>12.520554046045923</v>
      </c>
      <c r="L91" s="108">
        <v>11.984762311544626</v>
      </c>
      <c r="M91" s="109">
        <v>2710</v>
      </c>
      <c r="N91" s="110">
        <v>15.569678447779992</v>
      </c>
      <c r="O91" s="111">
        <v>26.154190305088473</v>
      </c>
      <c r="X91" s="15"/>
      <c r="AX91" s="68">
        <f t="shared" si="10"/>
        <v>9.274908845951419</v>
      </c>
      <c r="AY91" s="36">
        <f t="shared" si="11"/>
        <v>10.584511857308481</v>
      </c>
      <c r="AZ91" s="34">
        <f t="shared" si="12"/>
        <v>0.5357917345012968</v>
      </c>
      <c r="BQ91" s="97" t="s">
        <v>166</v>
      </c>
      <c r="BR91" s="89">
        <v>0.49043777817287904</v>
      </c>
      <c r="BU91" s="106" t="s">
        <v>105</v>
      </c>
      <c r="BV91" s="34">
        <v>0.09581867020768797</v>
      </c>
      <c r="BX91" s="106" t="s">
        <v>150</v>
      </c>
      <c r="BY91" s="110">
        <v>10.3730663978643</v>
      </c>
      <c r="BZ91" s="111">
        <v>10.491705414742162</v>
      </c>
    </row>
    <row r="92" spans="9:78" ht="14.25" customHeight="1" thickBot="1">
      <c r="I92" s="23">
        <v>85</v>
      </c>
      <c r="J92" s="106" t="s">
        <v>170</v>
      </c>
      <c r="K92" s="107">
        <v>12.436287731483189</v>
      </c>
      <c r="L92" s="108">
        <v>12.079135415444204</v>
      </c>
      <c r="M92" s="109">
        <v>2645</v>
      </c>
      <c r="N92" s="110">
        <v>16.155560707453237</v>
      </c>
      <c r="O92" s="111">
        <v>22.5890895445569</v>
      </c>
      <c r="X92" s="15"/>
      <c r="AX92" s="68">
        <f t="shared" si="10"/>
        <v>9.438880220065133</v>
      </c>
      <c r="AY92" s="36">
        <f t="shared" si="11"/>
        <v>6.433528837103662</v>
      </c>
      <c r="AZ92" s="34">
        <f t="shared" si="12"/>
        <v>0.35715231603898445</v>
      </c>
      <c r="BQ92" s="106" t="s">
        <v>106</v>
      </c>
      <c r="BR92" s="89">
        <v>0.43358646499053943</v>
      </c>
      <c r="BU92" s="106" t="s">
        <v>151</v>
      </c>
      <c r="BV92" s="34">
        <v>0.08921558441809196</v>
      </c>
      <c r="BX92" s="106" t="s">
        <v>49</v>
      </c>
      <c r="BY92" s="110">
        <v>5.820716582054793</v>
      </c>
      <c r="BZ92" s="111">
        <v>7.710165130269569</v>
      </c>
    </row>
    <row r="93" spans="9:78" ht="14.25" customHeight="1" thickBot="1">
      <c r="I93" s="23">
        <v>86</v>
      </c>
      <c r="J93" s="106" t="s">
        <v>171</v>
      </c>
      <c r="K93" s="107">
        <v>12.205200621654157</v>
      </c>
      <c r="L93" s="108">
        <v>11.828392568820766</v>
      </c>
      <c r="M93" s="109">
        <v>2600</v>
      </c>
      <c r="N93" s="110">
        <v>18.029546191730176</v>
      </c>
      <c r="O93" s="111">
        <v>19.573727318407887</v>
      </c>
      <c r="X93" s="15"/>
      <c r="AX93" s="68">
        <f t="shared" si="10"/>
        <v>9.423819547750451</v>
      </c>
      <c r="AY93" s="36">
        <f t="shared" si="11"/>
        <v>1.5441811266777101</v>
      </c>
      <c r="AZ93" s="34">
        <f t="shared" si="12"/>
        <v>0.37680805283339147</v>
      </c>
      <c r="BQ93" s="106" t="s">
        <v>153</v>
      </c>
      <c r="BR93" s="89">
        <v>0.401402344771812</v>
      </c>
      <c r="BU93" s="106" t="s">
        <v>148</v>
      </c>
      <c r="BV93" s="34">
        <v>0.07557295206195391</v>
      </c>
      <c r="BX93" s="106" t="s">
        <v>106</v>
      </c>
      <c r="BY93" s="110">
        <v>6.974762618597527</v>
      </c>
      <c r="BZ93" s="111">
        <v>7.4083490835880665</v>
      </c>
    </row>
    <row r="94" spans="9:78" ht="14.25" customHeight="1" thickBot="1">
      <c r="I94" s="23">
        <v>87</v>
      </c>
      <c r="J94" s="106" t="s">
        <v>140</v>
      </c>
      <c r="K94" s="107">
        <v>12.82976237355102</v>
      </c>
      <c r="L94" s="108">
        <v>12.558958561743951</v>
      </c>
      <c r="M94" s="109">
        <v>2598</v>
      </c>
      <c r="N94" s="110">
        <v>4.991787627544182</v>
      </c>
      <c r="O94" s="111">
        <v>7.2679200972765745</v>
      </c>
      <c r="X94" s="15"/>
      <c r="AX94" s="68">
        <f t="shared" si="10"/>
        <v>9.91367900355068</v>
      </c>
      <c r="AY94" s="36">
        <f t="shared" si="11"/>
        <v>2.276132469732392</v>
      </c>
      <c r="AZ94" s="34">
        <f t="shared" si="12"/>
        <v>0.2708038118070686</v>
      </c>
      <c r="BQ94" s="106" t="s">
        <v>163</v>
      </c>
      <c r="BR94" s="89">
        <v>0.36555359457424075</v>
      </c>
      <c r="BU94" s="106" t="s">
        <v>127</v>
      </c>
      <c r="BV94" s="34">
        <v>0.0597288221322394</v>
      </c>
      <c r="BX94" s="106" t="s">
        <v>140</v>
      </c>
      <c r="BY94" s="110">
        <v>4.991787627544182</v>
      </c>
      <c r="BZ94" s="111">
        <v>7.2679200972765745</v>
      </c>
    </row>
    <row r="95" spans="9:78" ht="14.25" customHeight="1" thickBot="1">
      <c r="I95" s="23">
        <v>88</v>
      </c>
      <c r="J95" s="106" t="s">
        <v>98</v>
      </c>
      <c r="K95" s="107">
        <v>11.359594863575483</v>
      </c>
      <c r="L95" s="108">
        <v>10.565782007809023</v>
      </c>
      <c r="M95" s="109">
        <v>2349</v>
      </c>
      <c r="N95" s="110">
        <v>23.16245685693634</v>
      </c>
      <c r="O95" s="111">
        <v>36.04092492450402</v>
      </c>
      <c r="X95" s="15"/>
      <c r="AX95" s="68">
        <f t="shared" si="10"/>
        <v>9.708121319926121</v>
      </c>
      <c r="AY95" s="36">
        <f t="shared" si="11"/>
        <v>12.878468067567677</v>
      </c>
      <c r="AZ95" s="34">
        <f t="shared" si="12"/>
        <v>0.7938128557664594</v>
      </c>
      <c r="BQ95" s="106" t="s">
        <v>168</v>
      </c>
      <c r="BR95" s="89">
        <v>0.3232570852911607</v>
      </c>
      <c r="BU95" s="106" t="s">
        <v>137</v>
      </c>
      <c r="BV95" s="34">
        <v>0.026263603034379912</v>
      </c>
      <c r="BX95" s="106" t="s">
        <v>50</v>
      </c>
      <c r="BY95" s="110">
        <v>3.7188706485558343</v>
      </c>
      <c r="BZ95" s="111">
        <v>5.123655516441316</v>
      </c>
    </row>
    <row r="96" spans="9:78" ht="14.25" customHeight="1" thickBot="1">
      <c r="I96" s="23">
        <v>89</v>
      </c>
      <c r="J96" s="106" t="s">
        <v>172</v>
      </c>
      <c r="K96" s="107">
        <v>11.802011575151926</v>
      </c>
      <c r="L96" s="108">
        <v>11.645329148926068</v>
      </c>
      <c r="M96" s="109">
        <v>2111</v>
      </c>
      <c r="N96" s="110">
        <v>12.053476510803955</v>
      </c>
      <c r="O96" s="111">
        <v>14.197070482910812</v>
      </c>
      <c r="X96" s="15"/>
      <c r="AX96" s="68">
        <f t="shared" si="10"/>
        <v>11.223366657390256</v>
      </c>
      <c r="AY96" s="36">
        <f t="shared" si="11"/>
        <v>2.1435939721068564</v>
      </c>
      <c r="AZ96" s="34">
        <f t="shared" si="12"/>
        <v>0.15668242622585815</v>
      </c>
      <c r="BQ96" s="106" t="s">
        <v>105</v>
      </c>
      <c r="BR96" s="89">
        <v>0.2048363020100208</v>
      </c>
      <c r="BU96" s="106" t="s">
        <v>154</v>
      </c>
      <c r="BV96" s="34">
        <v>0.016590132350881248</v>
      </c>
      <c r="BX96" s="106" t="s">
        <v>127</v>
      </c>
      <c r="BY96" s="110">
        <v>4.4047399802379505</v>
      </c>
      <c r="BZ96" s="111">
        <v>5.057323820840913</v>
      </c>
    </row>
    <row r="97" spans="9:78" ht="14.25" customHeight="1" thickBot="1">
      <c r="I97" s="23">
        <v>90</v>
      </c>
      <c r="J97" s="106" t="s">
        <v>173</v>
      </c>
      <c r="K97" s="107">
        <v>10.662584401520723</v>
      </c>
      <c r="L97" s="108">
        <v>10.022742064779857</v>
      </c>
      <c r="M97" s="109">
        <v>1587</v>
      </c>
      <c r="N97" s="110">
        <v>37.56525102747122</v>
      </c>
      <c r="O97" s="111">
        <v>42.69044222140112</v>
      </c>
      <c r="X97" s="15"/>
      <c r="AX97" s="68">
        <f t="shared" si="10"/>
        <v>13.487791240240462</v>
      </c>
      <c r="AY97" s="36">
        <f t="shared" si="11"/>
        <v>5.125191193929901</v>
      </c>
      <c r="AZ97" s="34">
        <f t="shared" si="12"/>
        <v>0.6398423367408661</v>
      </c>
      <c r="BQ97" s="106" t="s">
        <v>150</v>
      </c>
      <c r="BR97" s="89">
        <v>0.1186390168778626</v>
      </c>
      <c r="BU97" s="106" t="s">
        <v>162</v>
      </c>
      <c r="BV97" s="34">
        <v>0.008108351184182183</v>
      </c>
      <c r="BX97" s="106" t="s">
        <v>136</v>
      </c>
      <c r="BY97" s="110">
        <v>3.6938651562670985</v>
      </c>
      <c r="BZ97" s="111">
        <v>4.885057662033112</v>
      </c>
    </row>
    <row r="98" spans="9:78" ht="14.25" customHeight="1" thickBot="1">
      <c r="I98" s="23">
        <v>91</v>
      </c>
      <c r="J98" s="106" t="s">
        <v>52</v>
      </c>
      <c r="K98" s="107">
        <v>10.041084218843773</v>
      </c>
      <c r="L98" s="108">
        <v>9.780444547926212</v>
      </c>
      <c r="M98" s="109">
        <v>1466</v>
      </c>
      <c r="N98" s="110">
        <v>19.499469333794764</v>
      </c>
      <c r="O98" s="111">
        <v>21.98204822167464</v>
      </c>
      <c r="X98" s="15"/>
      <c r="AX98" s="68">
        <f t="shared" si="10"/>
        <v>13.749974638031539</v>
      </c>
      <c r="AY98" s="36">
        <f t="shared" si="11"/>
        <v>2.4825788878798747</v>
      </c>
      <c r="AZ98" s="34">
        <f t="shared" si="12"/>
        <v>0.2606396709175609</v>
      </c>
      <c r="BQ98" s="106" t="s">
        <v>159</v>
      </c>
      <c r="BR98" s="89">
        <v>0.019845799463208635</v>
      </c>
      <c r="BU98" s="106" t="s">
        <v>143</v>
      </c>
      <c r="BV98" s="34">
        <v>0.00030199303036226866</v>
      </c>
      <c r="BX98" s="106" t="s">
        <v>105</v>
      </c>
      <c r="BY98" s="110">
        <v>1.9885921290652466</v>
      </c>
      <c r="BZ98" s="111">
        <v>2.1934284310752674</v>
      </c>
    </row>
    <row r="99" spans="9:78" ht="14.25" customHeight="1" thickBot="1">
      <c r="I99" s="23">
        <v>92</v>
      </c>
      <c r="J99" s="106"/>
      <c r="K99" s="107"/>
      <c r="L99" s="108"/>
      <c r="M99" s="109"/>
      <c r="N99" s="110"/>
      <c r="O99" s="111"/>
      <c r="X99" s="15"/>
      <c r="AX99" s="68">
        <f t="shared" si="10"/>
        <v>0</v>
      </c>
      <c r="AY99" s="36">
        <f t="shared" si="11"/>
        <v>0</v>
      </c>
      <c r="AZ99" s="34">
        <f t="shared" si="12"/>
        <v>0</v>
      </c>
      <c r="BQ99" s="106"/>
      <c r="BR99" s="89">
        <v>0</v>
      </c>
      <c r="BU99" s="106"/>
      <c r="BV99" s="34">
        <v>0</v>
      </c>
      <c r="BX99" s="106"/>
      <c r="BY99" s="110"/>
      <c r="BZ99" s="111"/>
    </row>
    <row r="100" spans="9:78" ht="14.25" customHeight="1" thickBot="1">
      <c r="I100" s="23">
        <v>93</v>
      </c>
      <c r="J100" s="112"/>
      <c r="K100" s="113"/>
      <c r="L100" s="114"/>
      <c r="M100" s="109"/>
      <c r="N100" s="110"/>
      <c r="O100" s="111"/>
      <c r="X100" s="15"/>
      <c r="AX100" s="68">
        <f t="shared" si="10"/>
        <v>0</v>
      </c>
      <c r="AY100" s="36">
        <f t="shared" si="11"/>
        <v>0</v>
      </c>
      <c r="AZ100" s="34">
        <f t="shared" si="12"/>
        <v>0</v>
      </c>
      <c r="BQ100" s="112"/>
      <c r="BR100" s="89">
        <v>0</v>
      </c>
      <c r="BU100" s="112"/>
      <c r="BV100" s="34">
        <v>0</v>
      </c>
      <c r="BX100" s="112"/>
      <c r="BY100" s="110"/>
      <c r="BZ100" s="111"/>
    </row>
    <row r="101" spans="9:78" ht="14.25" customHeight="1" thickBot="1">
      <c r="I101" s="23">
        <v>94</v>
      </c>
      <c r="J101" s="112"/>
      <c r="K101" s="113"/>
      <c r="L101" s="114"/>
      <c r="M101" s="109"/>
      <c r="N101" s="110"/>
      <c r="O101" s="111"/>
      <c r="X101" s="15"/>
      <c r="AX101" s="68">
        <f t="shared" si="10"/>
        <v>0</v>
      </c>
      <c r="AY101" s="36">
        <f t="shared" si="11"/>
        <v>0</v>
      </c>
      <c r="AZ101" s="34">
        <f t="shared" si="12"/>
        <v>0</v>
      </c>
      <c r="BQ101" s="112"/>
      <c r="BR101" s="89">
        <v>0</v>
      </c>
      <c r="BU101" s="112"/>
      <c r="BV101" s="34">
        <v>0</v>
      </c>
      <c r="BX101" s="112"/>
      <c r="BY101" s="110"/>
      <c r="BZ101" s="111"/>
    </row>
    <row r="102" spans="9:78" ht="14.25" customHeight="1" thickBot="1">
      <c r="I102" s="23">
        <v>95</v>
      </c>
      <c r="J102" s="112"/>
      <c r="K102" s="113"/>
      <c r="L102" s="114"/>
      <c r="M102" s="109"/>
      <c r="N102" s="110"/>
      <c r="O102" s="111"/>
      <c r="X102" s="15"/>
      <c r="AX102" s="68">
        <f t="shared" si="10"/>
        <v>0</v>
      </c>
      <c r="AY102" s="36">
        <f t="shared" si="11"/>
        <v>0</v>
      </c>
      <c r="AZ102" s="34">
        <f t="shared" si="12"/>
        <v>0</v>
      </c>
      <c r="BQ102" s="112"/>
      <c r="BR102" s="89">
        <v>0</v>
      </c>
      <c r="BU102" s="112"/>
      <c r="BV102" s="34">
        <v>0</v>
      </c>
      <c r="BX102" s="112"/>
      <c r="BY102" s="110"/>
      <c r="BZ102" s="111"/>
    </row>
    <row r="103" spans="9:78" ht="14.25" customHeight="1" thickBot="1">
      <c r="I103" s="23">
        <v>96</v>
      </c>
      <c r="J103" s="112"/>
      <c r="K103" s="113"/>
      <c r="L103" s="114"/>
      <c r="M103" s="109"/>
      <c r="N103" s="110"/>
      <c r="O103" s="111"/>
      <c r="X103" s="15"/>
      <c r="AX103" s="68">
        <f t="shared" si="10"/>
        <v>0</v>
      </c>
      <c r="AY103" s="36">
        <f t="shared" si="11"/>
        <v>0</v>
      </c>
      <c r="AZ103" s="34">
        <f t="shared" si="12"/>
        <v>0</v>
      </c>
      <c r="BQ103" s="112"/>
      <c r="BR103" s="89">
        <v>0</v>
      </c>
      <c r="BU103" s="112"/>
      <c r="BV103" s="34">
        <v>0</v>
      </c>
      <c r="BX103" s="112"/>
      <c r="BY103" s="110"/>
      <c r="BZ103" s="111"/>
    </row>
    <row r="104" spans="9:78" ht="14.25" customHeight="1" thickBot="1">
      <c r="I104" s="23">
        <v>97</v>
      </c>
      <c r="J104" s="112"/>
      <c r="K104" s="113"/>
      <c r="L104" s="114"/>
      <c r="M104" s="109"/>
      <c r="N104" s="110"/>
      <c r="O104" s="111"/>
      <c r="X104" s="15"/>
      <c r="AX104" s="68">
        <f t="shared" si="10"/>
        <v>0</v>
      </c>
      <c r="AY104" s="36">
        <f t="shared" si="11"/>
        <v>0</v>
      </c>
      <c r="AZ104" s="34">
        <f t="shared" si="12"/>
        <v>0</v>
      </c>
      <c r="BQ104" s="112"/>
      <c r="BR104" s="89">
        <v>0</v>
      </c>
      <c r="BU104" s="112"/>
      <c r="BV104" s="34">
        <v>0</v>
      </c>
      <c r="BX104" s="112"/>
      <c r="BY104" s="110"/>
      <c r="BZ104" s="111"/>
    </row>
    <row r="105" spans="9:78" ht="14.25" customHeight="1" thickBot="1">
      <c r="I105" s="23">
        <v>98</v>
      </c>
      <c r="J105" s="112"/>
      <c r="K105" s="113"/>
      <c r="L105" s="114"/>
      <c r="M105" s="109"/>
      <c r="N105" s="110"/>
      <c r="O105" s="111"/>
      <c r="X105" s="15"/>
      <c r="AX105" s="68">
        <f t="shared" si="10"/>
        <v>0</v>
      </c>
      <c r="AY105" s="36">
        <f t="shared" si="11"/>
        <v>0</v>
      </c>
      <c r="AZ105" s="34">
        <f t="shared" si="12"/>
        <v>0</v>
      </c>
      <c r="BQ105" s="112"/>
      <c r="BR105" s="89">
        <v>0</v>
      </c>
      <c r="BU105" s="112"/>
      <c r="BV105" s="34">
        <v>0</v>
      </c>
      <c r="BX105" s="112"/>
      <c r="BY105" s="110"/>
      <c r="BZ105" s="111"/>
    </row>
    <row r="106" spans="9:78" ht="14.25" customHeight="1" thickBot="1">
      <c r="I106" s="23">
        <v>99</v>
      </c>
      <c r="J106" s="112"/>
      <c r="K106" s="113"/>
      <c r="L106" s="114"/>
      <c r="M106" s="109"/>
      <c r="N106" s="110"/>
      <c r="O106" s="111"/>
      <c r="X106" s="15"/>
      <c r="AX106" s="68">
        <f t="shared" si="10"/>
        <v>0</v>
      </c>
      <c r="AY106" s="36">
        <f t="shared" si="11"/>
        <v>0</v>
      </c>
      <c r="AZ106" s="34">
        <f t="shared" si="12"/>
        <v>0</v>
      </c>
      <c r="BQ106" s="112"/>
      <c r="BR106" s="89">
        <v>0</v>
      </c>
      <c r="BU106" s="112"/>
      <c r="BV106" s="34">
        <v>0</v>
      </c>
      <c r="BX106" s="112"/>
      <c r="BY106" s="110"/>
      <c r="BZ106" s="111"/>
    </row>
    <row r="107" spans="9:78" ht="14.25" customHeight="1" thickBot="1">
      <c r="I107" s="24">
        <v>100</v>
      </c>
      <c r="J107" s="115"/>
      <c r="K107" s="116"/>
      <c r="L107" s="117"/>
      <c r="M107" s="118"/>
      <c r="N107" s="119"/>
      <c r="O107" s="120"/>
      <c r="X107" s="15"/>
      <c r="AX107" s="68">
        <f t="shared" si="10"/>
        <v>0</v>
      </c>
      <c r="AY107" s="36">
        <f t="shared" si="11"/>
        <v>0</v>
      </c>
      <c r="AZ107" s="34">
        <f t="shared" si="12"/>
        <v>0</v>
      </c>
      <c r="BQ107" s="115"/>
      <c r="BR107" s="90">
        <v>0</v>
      </c>
      <c r="BU107" s="115"/>
      <c r="BV107" s="34">
        <v>0</v>
      </c>
      <c r="BX107" s="115"/>
      <c r="BY107" s="119"/>
      <c r="BZ107" s="120"/>
    </row>
    <row r="108" spans="9:21" ht="14.25" customHeight="1" thickTop="1">
      <c r="I108" s="32"/>
      <c r="J108" s="121"/>
      <c r="K108" s="122"/>
      <c r="L108" s="123"/>
      <c r="M108" s="124"/>
      <c r="N108" s="105"/>
      <c r="O108" s="125"/>
      <c r="U108" s="96"/>
    </row>
    <row r="155" ht="14.25" customHeight="1" thickBot="1"/>
    <row r="156" spans="7:14" ht="24" thickBot="1">
      <c r="G156" s="138" t="s">
        <v>113</v>
      </c>
      <c r="H156" s="139"/>
      <c r="I156" s="139"/>
      <c r="J156" s="139"/>
      <c r="K156" s="139"/>
      <c r="L156" s="139"/>
      <c r="M156" s="139"/>
      <c r="N156" s="140"/>
    </row>
    <row r="252" ht="14.25" customHeight="1" thickBot="1"/>
    <row r="253" spans="7:14" ht="24" thickBot="1">
      <c r="G253" s="138" t="s">
        <v>112</v>
      </c>
      <c r="H253" s="141"/>
      <c r="I253" s="141"/>
      <c r="J253" s="141"/>
      <c r="K253" s="141"/>
      <c r="L253" s="141"/>
      <c r="M253" s="141"/>
      <c r="N253" s="142"/>
    </row>
  </sheetData>
  <sheetProtection/>
  <protectedRanges>
    <protectedRange sqref="BB10:BE30 BJ10:BM30 B8 B23 A7" name="Range1"/>
  </protectedRanges>
  <mergeCells count="24">
    <mergeCell ref="M1:N1"/>
    <mergeCell ref="B1:F1"/>
    <mergeCell ref="A35:G35"/>
    <mergeCell ref="A36:G36"/>
    <mergeCell ref="G1:J1"/>
    <mergeCell ref="J5:N5"/>
    <mergeCell ref="B7:G7"/>
    <mergeCell ref="A3:H3"/>
    <mergeCell ref="A39:G39"/>
    <mergeCell ref="A40:G40"/>
    <mergeCell ref="A23:G23"/>
    <mergeCell ref="C8:D8"/>
    <mergeCell ref="A15:G15"/>
    <mergeCell ref="A13:G13"/>
    <mergeCell ref="E8:G8"/>
    <mergeCell ref="A37:G37"/>
    <mergeCell ref="G156:N156"/>
    <mergeCell ref="G253:N253"/>
    <mergeCell ref="A41:G41"/>
    <mergeCell ref="A42:G42"/>
    <mergeCell ref="A43:G43"/>
    <mergeCell ref="A45:G45"/>
    <mergeCell ref="A46:G46"/>
    <mergeCell ref="A47:G4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Z251"/>
  <sheetViews>
    <sheetView workbookViewId="0" topLeftCell="E1">
      <selection activeCell="I12" sqref="I12"/>
    </sheetView>
  </sheetViews>
  <sheetFormatPr defaultColWidth="9.140625" defaultRowHeight="14.25" customHeight="1"/>
  <cols>
    <col min="1" max="1" width="12.00390625" style="0" customWidth="1"/>
    <col min="2" max="3" width="8.00390625" style="0" customWidth="1"/>
    <col min="4" max="4" width="7.140625" style="0" customWidth="1"/>
    <col min="5" max="5" width="5.57421875" style="0" customWidth="1"/>
    <col min="6" max="6" width="8.140625" style="0" bestFit="1" customWidth="1"/>
    <col min="7" max="7" width="6.140625" style="0" customWidth="1"/>
    <col min="8" max="8" width="5.28125" style="0" customWidth="1"/>
    <col min="9" max="9" width="5.57421875" style="0" customWidth="1"/>
    <col min="10" max="10" width="30.00390625" style="0" customWidth="1"/>
    <col min="11" max="11" width="11.421875" style="0" customWidth="1"/>
    <col min="12" max="12" width="12.00390625" style="0" customWidth="1"/>
    <col min="13" max="13" width="14.28125" style="0" bestFit="1" customWidth="1"/>
    <col min="14" max="14" width="10.7109375" style="0" bestFit="1" customWidth="1"/>
    <col min="15" max="15" width="10.8515625" style="0" bestFit="1" customWidth="1"/>
    <col min="17" max="17" width="5.57421875" style="0" customWidth="1"/>
    <col min="18" max="18" width="11.421875" style="0" customWidth="1"/>
    <col min="19" max="19" width="12.140625" style="0" bestFit="1" customWidth="1"/>
    <col min="20" max="20" width="12.57421875" style="0" bestFit="1" customWidth="1"/>
    <col min="21" max="21" width="13.28125" style="0" bestFit="1" customWidth="1"/>
    <col min="22" max="22" width="9.421875" style="0" bestFit="1" customWidth="1"/>
    <col min="23" max="23" width="10.00390625" style="0" bestFit="1" customWidth="1"/>
    <col min="24" max="24" width="13.7109375" style="0" customWidth="1"/>
    <col min="25" max="25" width="13.421875" style="0" bestFit="1" customWidth="1"/>
    <col min="26" max="26" width="13.7109375" style="0" bestFit="1" customWidth="1"/>
    <col min="50" max="50" width="12.7109375" style="0" bestFit="1" customWidth="1"/>
    <col min="51" max="51" width="13.421875" style="0" bestFit="1" customWidth="1"/>
    <col min="52" max="52" width="13.7109375" style="0" bestFit="1" customWidth="1"/>
    <col min="53" max="53" width="7.7109375" style="0" bestFit="1" customWidth="1"/>
    <col min="54" max="55" width="8.00390625" style="0" bestFit="1" customWidth="1"/>
    <col min="56" max="56" width="7.140625" style="0" bestFit="1" customWidth="1"/>
    <col min="57" max="57" width="5.421875" style="0" bestFit="1" customWidth="1"/>
    <col min="58" max="58" width="5.57421875" style="0" customWidth="1"/>
    <col min="59" max="59" width="6.140625" style="0" bestFit="1" customWidth="1"/>
    <col min="61" max="61" width="7.7109375" style="0" bestFit="1" customWidth="1"/>
    <col min="62" max="63" width="8.00390625" style="0" bestFit="1" customWidth="1"/>
    <col min="64" max="64" width="7.140625" style="0" bestFit="1" customWidth="1"/>
    <col min="65" max="65" width="5.421875" style="0" bestFit="1" customWidth="1"/>
    <col min="66" max="66" width="5.57421875" style="0" customWidth="1"/>
    <col min="67" max="67" width="6.140625" style="0" bestFit="1" customWidth="1"/>
    <col min="69" max="69" width="19.140625" style="0" bestFit="1" customWidth="1"/>
    <col min="70" max="70" width="13.421875" style="0" bestFit="1" customWidth="1"/>
    <col min="72" max="72" width="7.421875" style="0" customWidth="1"/>
    <col min="73" max="73" width="19.140625" style="0" bestFit="1" customWidth="1"/>
    <col min="74" max="74" width="13.7109375" style="0" bestFit="1" customWidth="1"/>
    <col min="76" max="76" width="22.00390625" style="0" bestFit="1" customWidth="1"/>
    <col min="77" max="77" width="10.7109375" style="0" bestFit="1" customWidth="1"/>
    <col min="78" max="78" width="10.8515625" style="0" bestFit="1" customWidth="1"/>
  </cols>
  <sheetData>
    <row r="1" spans="2:73" ht="33.75">
      <c r="B1" s="160" t="s">
        <v>117</v>
      </c>
      <c r="C1" s="160"/>
      <c r="D1" s="160"/>
      <c r="E1" s="160"/>
      <c r="F1" s="160"/>
      <c r="G1" s="163" t="s">
        <v>13</v>
      </c>
      <c r="H1" s="163"/>
      <c r="I1" s="163"/>
      <c r="J1" s="163"/>
      <c r="M1" s="137" t="s">
        <v>174</v>
      </c>
      <c r="N1" s="137"/>
      <c r="BH1" s="174" t="s">
        <v>114</v>
      </c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</row>
    <row r="2" spans="21:73" ht="14.25" customHeight="1">
      <c r="U2" s="28"/>
      <c r="V2" s="28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</row>
    <row r="3" spans="1:73" ht="23.25">
      <c r="A3" s="164" t="s">
        <v>55</v>
      </c>
      <c r="B3" s="164"/>
      <c r="C3" s="164"/>
      <c r="D3" s="164"/>
      <c r="E3" s="164"/>
      <c r="F3" s="164"/>
      <c r="G3" s="164"/>
      <c r="H3" s="164"/>
      <c r="I3" s="165"/>
      <c r="J3" s="165"/>
      <c r="K3" s="83"/>
      <c r="L3" s="83"/>
      <c r="M3" s="83"/>
      <c r="N3" s="83"/>
      <c r="O3" s="22"/>
      <c r="P3" s="22"/>
      <c r="BH3" s="172" t="s">
        <v>116</v>
      </c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</row>
    <row r="4" ht="14.25" customHeight="1">
      <c r="I4" s="72"/>
    </row>
    <row r="5" spans="1:15" ht="18">
      <c r="A5" s="85" t="s">
        <v>56</v>
      </c>
      <c r="B5" s="39"/>
      <c r="C5" s="39"/>
      <c r="D5" s="39"/>
      <c r="E5" s="39"/>
      <c r="F5" s="39"/>
      <c r="G5" s="39"/>
      <c r="H5" s="39"/>
      <c r="J5" s="164" t="s">
        <v>115</v>
      </c>
      <c r="K5" s="165"/>
      <c r="L5" s="165"/>
      <c r="M5" s="165"/>
      <c r="N5" s="165"/>
      <c r="O5" s="29"/>
    </row>
    <row r="6" spans="1:7" ht="14.25" customHeight="1" thickBot="1">
      <c r="A6" s="84"/>
      <c r="B6" s="73"/>
      <c r="C6" s="73"/>
      <c r="D6" s="73"/>
      <c r="E6" s="73"/>
      <c r="F6" s="73"/>
      <c r="G6" s="73"/>
    </row>
    <row r="7" spans="1:78" ht="14.25" customHeight="1" thickBot="1" thickTop="1">
      <c r="A7" s="82" t="s">
        <v>57</v>
      </c>
      <c r="B7" s="166" t="s">
        <v>51</v>
      </c>
      <c r="C7" s="167"/>
      <c r="D7" s="167"/>
      <c r="E7" s="167"/>
      <c r="F7" s="167"/>
      <c r="G7" s="168"/>
      <c r="H7" s="1"/>
      <c r="I7" s="31" t="s">
        <v>71</v>
      </c>
      <c r="J7" s="98" t="s">
        <v>72</v>
      </c>
      <c r="K7" s="99" t="s">
        <v>119</v>
      </c>
      <c r="L7" s="100" t="s">
        <v>120</v>
      </c>
      <c r="M7" s="101" t="s">
        <v>73</v>
      </c>
      <c r="N7" s="102" t="s">
        <v>121</v>
      </c>
      <c r="O7" s="103" t="s">
        <v>122</v>
      </c>
      <c r="P7" s="1"/>
      <c r="X7" s="15"/>
      <c r="AX7" s="67" t="s">
        <v>74</v>
      </c>
      <c r="AY7" s="35" t="s">
        <v>75</v>
      </c>
      <c r="AZ7" s="33" t="s">
        <v>76</v>
      </c>
      <c r="BQ7" s="45" t="s">
        <v>72</v>
      </c>
      <c r="BR7" s="87" t="s">
        <v>109</v>
      </c>
      <c r="BU7" s="45" t="s">
        <v>72</v>
      </c>
      <c r="BV7" s="33" t="s">
        <v>178</v>
      </c>
      <c r="BX7" s="98" t="s">
        <v>72</v>
      </c>
      <c r="BY7" s="102" t="s">
        <v>121</v>
      </c>
      <c r="BZ7" s="103" t="s">
        <v>122</v>
      </c>
    </row>
    <row r="8" spans="1:78" ht="14.25" customHeight="1" thickBot="1">
      <c r="A8" s="44" t="s">
        <v>58</v>
      </c>
      <c r="B8" s="58">
        <v>450</v>
      </c>
      <c r="C8" s="150" t="s">
        <v>59</v>
      </c>
      <c r="D8" s="151"/>
      <c r="E8" s="157">
        <v>1587</v>
      </c>
      <c r="F8" s="158"/>
      <c r="G8" s="159"/>
      <c r="H8" s="2"/>
      <c r="I8" s="30">
        <v>1</v>
      </c>
      <c r="J8" s="104" t="s">
        <v>125</v>
      </c>
      <c r="K8" s="126">
        <v>17.725021247629215</v>
      </c>
      <c r="L8" s="127">
        <v>16.489031124935753</v>
      </c>
      <c r="M8" s="128">
        <v>17481</v>
      </c>
      <c r="N8" s="105">
        <v>108.64582437425612</v>
      </c>
      <c r="O8" s="129">
        <v>175.42639790720295</v>
      </c>
      <c r="P8" s="8"/>
      <c r="X8" s="15"/>
      <c r="AX8" s="68">
        <f aca="true" t="shared" si="0" ref="AX8:AX39">K8/((M8+0.001)/2007.5)</f>
        <v>2.035523031811259</v>
      </c>
      <c r="AY8" s="36">
        <f aca="true" t="shared" si="1" ref="AY8:AY39">ABS(O8-N8)</f>
        <v>66.78057353294683</v>
      </c>
      <c r="AZ8" s="34">
        <f aca="true" t="shared" si="2" ref="AZ8:AZ39">ABS(K8-L8)</f>
        <v>1.2359901226934618</v>
      </c>
      <c r="BQ8" s="104" t="s">
        <v>47</v>
      </c>
      <c r="BR8" s="88">
        <v>105.7903266604759</v>
      </c>
      <c r="BU8" s="104" t="s">
        <v>97</v>
      </c>
      <c r="BV8" s="34">
        <v>2.3829086848094505</v>
      </c>
      <c r="BX8" s="104" t="s">
        <v>47</v>
      </c>
      <c r="BY8" s="105">
        <v>137.01501292782356</v>
      </c>
      <c r="BZ8" s="129">
        <v>242.80533958829946</v>
      </c>
    </row>
    <row r="9" spans="8:78" ht="14.25" customHeight="1" thickBot="1" thickTop="1">
      <c r="H9" s="8"/>
      <c r="I9" s="23">
        <v>2</v>
      </c>
      <c r="J9" s="106" t="s">
        <v>108</v>
      </c>
      <c r="K9" s="107">
        <v>17.397056236863932</v>
      </c>
      <c r="L9" s="108">
        <v>16.812659635872134</v>
      </c>
      <c r="M9" s="109">
        <v>12480</v>
      </c>
      <c r="N9" s="110">
        <v>14.436515549747938</v>
      </c>
      <c r="O9" s="111">
        <v>22.51569230654776</v>
      </c>
      <c r="P9" s="15"/>
      <c r="X9" s="15"/>
      <c r="AX9" s="68">
        <f t="shared" si="0"/>
        <v>2.7984445189951783</v>
      </c>
      <c r="AY9" s="36">
        <f t="shared" si="1"/>
        <v>8.079176756799821</v>
      </c>
      <c r="AZ9" s="34">
        <f t="shared" si="2"/>
        <v>0.5843966009917985</v>
      </c>
      <c r="BA9" s="62" t="s">
        <v>0</v>
      </c>
      <c r="BB9" s="63" t="s">
        <v>1</v>
      </c>
      <c r="BC9" s="63" t="s">
        <v>2</v>
      </c>
      <c r="BD9" s="63" t="s">
        <v>3</v>
      </c>
      <c r="BE9" s="63" t="s">
        <v>4</v>
      </c>
      <c r="BF9" s="64" t="s">
        <v>5</v>
      </c>
      <c r="BG9" s="65" t="s">
        <v>6</v>
      </c>
      <c r="BH9" s="1"/>
      <c r="BI9" s="62" t="s">
        <v>0</v>
      </c>
      <c r="BJ9" s="63" t="s">
        <v>1</v>
      </c>
      <c r="BK9" s="63" t="s">
        <v>2</v>
      </c>
      <c r="BL9" s="63" t="s">
        <v>3</v>
      </c>
      <c r="BM9" s="63" t="s">
        <v>4</v>
      </c>
      <c r="BN9" s="64" t="s">
        <v>5</v>
      </c>
      <c r="BO9" s="65" t="s">
        <v>6</v>
      </c>
      <c r="BQ9" s="106" t="s">
        <v>77</v>
      </c>
      <c r="BR9" s="89">
        <v>102.8511281392247</v>
      </c>
      <c r="BU9" s="106" t="s">
        <v>77</v>
      </c>
      <c r="BV9" s="34">
        <v>2.352953166139544</v>
      </c>
      <c r="BX9" s="106" t="s">
        <v>77</v>
      </c>
      <c r="BY9" s="110">
        <v>99.49317510918488</v>
      </c>
      <c r="BZ9" s="111">
        <v>202.34430324840957</v>
      </c>
    </row>
    <row r="10" spans="1:78" ht="16.5" thickBot="1">
      <c r="A10" s="86" t="s">
        <v>60</v>
      </c>
      <c r="B10" s="74"/>
      <c r="C10" s="74"/>
      <c r="D10" s="74"/>
      <c r="E10" s="74"/>
      <c r="F10" s="74"/>
      <c r="G10" s="74"/>
      <c r="H10" s="39"/>
      <c r="I10" s="23">
        <v>3</v>
      </c>
      <c r="J10" s="106" t="s">
        <v>107</v>
      </c>
      <c r="K10" s="107">
        <v>16.928677248596042</v>
      </c>
      <c r="L10" s="108">
        <v>15.383521767027101</v>
      </c>
      <c r="M10" s="109">
        <v>10800</v>
      </c>
      <c r="N10" s="110">
        <v>24.4596919695023</v>
      </c>
      <c r="O10" s="111">
        <v>62.92541018249235</v>
      </c>
      <c r="P10" s="8"/>
      <c r="X10" s="15"/>
      <c r="AX10" s="68">
        <f t="shared" si="0"/>
        <v>3.146695965727832</v>
      </c>
      <c r="AY10" s="36">
        <f t="shared" si="1"/>
        <v>38.465718212990055</v>
      </c>
      <c r="AZ10" s="34">
        <f t="shared" si="2"/>
        <v>1.5451554815689406</v>
      </c>
      <c r="BA10" s="59">
        <v>144</v>
      </c>
      <c r="BB10" s="69">
        <v>50.8244</v>
      </c>
      <c r="BC10" s="70">
        <v>-19.4054</v>
      </c>
      <c r="BD10" s="70">
        <v>11.45</v>
      </c>
      <c r="BE10" s="70">
        <v>1.46660527453203</v>
      </c>
      <c r="BF10" s="60"/>
      <c r="BG10" s="66"/>
      <c r="BH10" s="8"/>
      <c r="BI10" s="59">
        <v>144</v>
      </c>
      <c r="BJ10" s="71">
        <v>49.0898</v>
      </c>
      <c r="BK10" s="70">
        <v>-7.29278</v>
      </c>
      <c r="BL10" s="70">
        <v>11.52</v>
      </c>
      <c r="BM10" s="70">
        <v>1.15975405276328</v>
      </c>
      <c r="BN10" s="60"/>
      <c r="BO10" s="61"/>
      <c r="BQ10" s="106" t="s">
        <v>97</v>
      </c>
      <c r="BR10" s="89">
        <v>79.90115153894867</v>
      </c>
      <c r="BU10" s="106" t="s">
        <v>145</v>
      </c>
      <c r="BV10" s="34">
        <v>2.2320794670504096</v>
      </c>
      <c r="BX10" s="106" t="s">
        <v>89</v>
      </c>
      <c r="BY10" s="110">
        <v>136.15919693205748</v>
      </c>
      <c r="BZ10" s="111">
        <v>185.98664007825204</v>
      </c>
    </row>
    <row r="11" spans="1:78" ht="15" thickBot="1">
      <c r="A11" s="78" t="s">
        <v>61</v>
      </c>
      <c r="B11" s="75"/>
      <c r="C11" s="75"/>
      <c r="D11" s="75"/>
      <c r="E11" s="75"/>
      <c r="F11" s="76"/>
      <c r="G11" s="76"/>
      <c r="H11" s="1"/>
      <c r="I11" s="23">
        <v>4</v>
      </c>
      <c r="J11" s="106" t="s">
        <v>131</v>
      </c>
      <c r="K11" s="107">
        <v>16.800522296290207</v>
      </c>
      <c r="L11" s="108">
        <v>16.498926629140257</v>
      </c>
      <c r="M11" s="109">
        <v>10455</v>
      </c>
      <c r="N11" s="110">
        <v>18.94356784599441</v>
      </c>
      <c r="O11" s="111">
        <v>22.08576285463221</v>
      </c>
      <c r="P11" s="8"/>
      <c r="X11" s="15"/>
      <c r="AX11" s="68">
        <f t="shared" si="0"/>
        <v>3.22592494346032</v>
      </c>
      <c r="AY11" s="36">
        <f t="shared" si="1"/>
        <v>3.1421950086378025</v>
      </c>
      <c r="AZ11" s="34">
        <f t="shared" si="2"/>
        <v>0.30159566714995023</v>
      </c>
      <c r="BA11" s="3">
        <v>144.1</v>
      </c>
      <c r="BB11" s="4">
        <v>50.4749</v>
      </c>
      <c r="BC11" s="5">
        <v>-17.354</v>
      </c>
      <c r="BD11" s="5">
        <v>11.46</v>
      </c>
      <c r="BE11" s="5">
        <v>1.41040354833665</v>
      </c>
      <c r="BF11" s="6">
        <f aca="true" t="shared" si="3" ref="BF11:BF29">BA11/(BB10+BB12)*SQRT(((BB12-BB10)/(BA12-BA10))^2+(ABS(BC12-BC10)/(BA12-BA10)+ABS(BC11)/BA11)^2)</f>
        <v>30.11751872075403</v>
      </c>
      <c r="BG11" s="7">
        <f aca="true" t="shared" si="4" ref="BG11:BG29">10*LOG(10^(0.1*BD11)/($B$8)+10^(0.1*BD11)/(1+BF11)+10^(0.1*BD11)/BE11)</f>
        <v>10.172081822416665</v>
      </c>
      <c r="BH11" s="8"/>
      <c r="BI11" s="3">
        <v>144.1</v>
      </c>
      <c r="BJ11" s="4">
        <v>48.7246</v>
      </c>
      <c r="BK11" s="5">
        <v>-5.04174</v>
      </c>
      <c r="BL11" s="5">
        <v>11.53</v>
      </c>
      <c r="BM11" s="5">
        <v>1.11106047336162</v>
      </c>
      <c r="BN11" s="6">
        <f aca="true" t="shared" si="5" ref="BN11:BN29">BI11/(BJ10+BJ12)*SQRT(((BJ12-BJ10)/(BI12-BI10))^2+(ABS(BK12-BK10)/(BI12-BI10)+ABS(BK11)/BI11)^2)</f>
        <v>34.054750962666965</v>
      </c>
      <c r="BO11" s="25">
        <f aca="true" t="shared" si="6" ref="BO11:BO29">10*LOG(10^(0.1*BL11)/($B$8)+10^(0.1*BL11)/(1+BN11)+10^(0.1*BL11)/BM11)</f>
        <v>11.218517294790765</v>
      </c>
      <c r="BQ11" s="106" t="s">
        <v>125</v>
      </c>
      <c r="BR11" s="89">
        <v>66.78057353294683</v>
      </c>
      <c r="BU11" s="106" t="s">
        <v>156</v>
      </c>
      <c r="BV11" s="34">
        <v>1.93359950135204</v>
      </c>
      <c r="BX11" s="106" t="s">
        <v>97</v>
      </c>
      <c r="BY11" s="110">
        <v>103.95591062505783</v>
      </c>
      <c r="BZ11" s="111">
        <v>183.8570621640065</v>
      </c>
    </row>
    <row r="12" spans="8:78" ht="13.5" thickBot="1">
      <c r="H12" s="8"/>
      <c r="I12" s="23">
        <v>5</v>
      </c>
      <c r="J12" s="106" t="s">
        <v>143</v>
      </c>
      <c r="K12" s="107">
        <v>16.635609355969518</v>
      </c>
      <c r="L12" s="108">
        <v>16.635307362939155</v>
      </c>
      <c r="M12" s="109">
        <v>10365</v>
      </c>
      <c r="N12" s="110">
        <v>28.014264880001544</v>
      </c>
      <c r="O12" s="111">
        <v>31.681831335288667</v>
      </c>
      <c r="P12" s="8"/>
      <c r="X12" s="15"/>
      <c r="AX12" s="68">
        <f t="shared" si="0"/>
        <v>3.2219954230693086</v>
      </c>
      <c r="AY12" s="36">
        <f t="shared" si="1"/>
        <v>3.6675664552871226</v>
      </c>
      <c r="AZ12" s="34">
        <f t="shared" si="2"/>
        <v>0.00030199303036226866</v>
      </c>
      <c r="BA12" s="3">
        <v>144.2</v>
      </c>
      <c r="BB12" s="4">
        <v>50.123</v>
      </c>
      <c r="BC12" s="5">
        <v>-15.2685</v>
      </c>
      <c r="BD12" s="5">
        <v>11.48</v>
      </c>
      <c r="BE12" s="5">
        <v>1.35504536915256</v>
      </c>
      <c r="BF12" s="6">
        <f t="shared" si="3"/>
        <v>30.822069655882704</v>
      </c>
      <c r="BG12" s="7">
        <f t="shared" si="4"/>
        <v>10.354088926435631</v>
      </c>
      <c r="BH12" s="8"/>
      <c r="BI12" s="3">
        <v>144.2</v>
      </c>
      <c r="BJ12" s="4">
        <v>48.3617</v>
      </c>
      <c r="BK12" s="5">
        <v>-2.7516</v>
      </c>
      <c r="BL12" s="5">
        <v>11.55</v>
      </c>
      <c r="BM12" s="5">
        <v>1.06727875705228</v>
      </c>
      <c r="BN12" s="6">
        <f t="shared" si="5"/>
        <v>34.88501240508557</v>
      </c>
      <c r="BO12" s="25">
        <f t="shared" si="6"/>
        <v>11.404495345365094</v>
      </c>
      <c r="BQ12" s="106" t="s">
        <v>89</v>
      </c>
      <c r="BR12" s="89">
        <v>49.827443146194554</v>
      </c>
      <c r="BU12" s="106" t="s">
        <v>93</v>
      </c>
      <c r="BV12" s="34">
        <v>1.8381217443020148</v>
      </c>
      <c r="BX12" s="106" t="s">
        <v>125</v>
      </c>
      <c r="BY12" s="110">
        <v>108.64582437425612</v>
      </c>
      <c r="BZ12" s="111">
        <v>175.42639790720295</v>
      </c>
    </row>
    <row r="13" spans="1:78" ht="16.5" thickBot="1">
      <c r="A13" s="155" t="s">
        <v>62</v>
      </c>
      <c r="B13" s="156"/>
      <c r="C13" s="156"/>
      <c r="D13" s="156"/>
      <c r="E13" s="156"/>
      <c r="F13" s="156"/>
      <c r="G13" s="156"/>
      <c r="I13" s="23">
        <v>6</v>
      </c>
      <c r="J13" s="106" t="s">
        <v>103</v>
      </c>
      <c r="K13" s="107">
        <v>16.692755942648912</v>
      </c>
      <c r="L13" s="108">
        <v>16.2150106722063</v>
      </c>
      <c r="M13" s="109">
        <v>10231</v>
      </c>
      <c r="N13" s="110">
        <v>55.3435675625203</v>
      </c>
      <c r="O13" s="111">
        <v>89.98597245836532</v>
      </c>
      <c r="P13" s="8"/>
      <c r="X13" s="15"/>
      <c r="AX13" s="68">
        <f t="shared" si="0"/>
        <v>3.275408491785671</v>
      </c>
      <c r="AY13" s="36">
        <f t="shared" si="1"/>
        <v>34.642404895845026</v>
      </c>
      <c r="AZ13" s="34">
        <f t="shared" si="2"/>
        <v>0.47774527044261106</v>
      </c>
      <c r="BA13" s="3">
        <v>144.3</v>
      </c>
      <c r="BB13" s="4">
        <v>49.7694</v>
      </c>
      <c r="BC13" s="5">
        <v>-13.1483</v>
      </c>
      <c r="BD13" s="5">
        <v>11.5</v>
      </c>
      <c r="BE13" s="5">
        <v>1.30064154464297</v>
      </c>
      <c r="BF13" s="6">
        <f t="shared" si="3"/>
        <v>31.54598405655184</v>
      </c>
      <c r="BG13" s="7">
        <f t="shared" si="4"/>
        <v>10.540656855217403</v>
      </c>
      <c r="BH13" s="8"/>
      <c r="BI13" s="3">
        <v>144.3</v>
      </c>
      <c r="BJ13" s="4">
        <v>48.002</v>
      </c>
      <c r="BK13" s="5">
        <v>-0.421638</v>
      </c>
      <c r="BL13" s="5">
        <v>11.56</v>
      </c>
      <c r="BM13" s="5">
        <v>1.04255909444031</v>
      </c>
      <c r="BN13" s="6">
        <f t="shared" si="5"/>
        <v>35.73439898395784</v>
      </c>
      <c r="BO13" s="25">
        <f t="shared" si="6"/>
        <v>11.510306684810786</v>
      </c>
      <c r="BQ13" s="106" t="s">
        <v>96</v>
      </c>
      <c r="BR13" s="89">
        <v>44.64137435543558</v>
      </c>
      <c r="BU13" s="106" t="s">
        <v>96</v>
      </c>
      <c r="BV13" s="34">
        <v>1.8236713892299559</v>
      </c>
      <c r="BX13" s="106" t="s">
        <v>88</v>
      </c>
      <c r="BY13" s="110">
        <v>92.08557785084777</v>
      </c>
      <c r="BZ13" s="111">
        <v>123.7138500675072</v>
      </c>
    </row>
    <row r="14" spans="9:78" ht="13.5" thickBot="1">
      <c r="I14" s="23">
        <v>7</v>
      </c>
      <c r="J14" s="106" t="s">
        <v>45</v>
      </c>
      <c r="K14" s="107">
        <v>15.448156158921142</v>
      </c>
      <c r="L14" s="108">
        <v>15.129621788511342</v>
      </c>
      <c r="M14" s="109">
        <v>10056.8</v>
      </c>
      <c r="N14" s="110">
        <v>41.54546111615451</v>
      </c>
      <c r="O14" s="111">
        <v>48.562613337157714</v>
      </c>
      <c r="P14" s="8"/>
      <c r="X14" s="15"/>
      <c r="AX14" s="68">
        <f t="shared" si="0"/>
        <v>3.083701615358024</v>
      </c>
      <c r="AY14" s="36">
        <f t="shared" si="1"/>
        <v>7.017152221003201</v>
      </c>
      <c r="AZ14" s="34">
        <f t="shared" si="2"/>
        <v>0.31853437040980026</v>
      </c>
      <c r="BA14" s="3">
        <v>144.4</v>
      </c>
      <c r="BB14" s="4">
        <v>49.4151</v>
      </c>
      <c r="BC14" s="5">
        <v>-10.9926</v>
      </c>
      <c r="BD14" s="5">
        <v>11.52</v>
      </c>
      <c r="BE14" s="5">
        <v>1.24733845686691</v>
      </c>
      <c r="BF14" s="6">
        <f t="shared" si="3"/>
        <v>32.29109345916701</v>
      </c>
      <c r="BG14" s="7">
        <f t="shared" si="4"/>
        <v>10.731490266891885</v>
      </c>
      <c r="BH14" s="8"/>
      <c r="BI14" s="3">
        <v>144.4</v>
      </c>
      <c r="BJ14" s="4">
        <v>47.6468</v>
      </c>
      <c r="BK14" s="5">
        <v>1.94887</v>
      </c>
      <c r="BL14" s="5">
        <v>11.57</v>
      </c>
      <c r="BM14" s="5">
        <v>1.06458941539835</v>
      </c>
      <c r="BN14" s="6">
        <f t="shared" si="5"/>
        <v>36.6427184876147</v>
      </c>
      <c r="BO14" s="25">
        <f t="shared" si="6"/>
        <v>11.429278716684328</v>
      </c>
      <c r="BQ14" s="106" t="s">
        <v>95</v>
      </c>
      <c r="BR14" s="89">
        <v>41.83817767604854</v>
      </c>
      <c r="BU14" s="106" t="s">
        <v>94</v>
      </c>
      <c r="BV14" s="34">
        <v>1.798816998561108</v>
      </c>
      <c r="BX14" s="106" t="s">
        <v>133</v>
      </c>
      <c r="BY14" s="110">
        <v>84.62530489732605</v>
      </c>
      <c r="BZ14" s="111">
        <v>116.14800570648245</v>
      </c>
    </row>
    <row r="15" spans="1:78" ht="14.25" thickBot="1" thickTop="1">
      <c r="A15" s="152" t="s">
        <v>23</v>
      </c>
      <c r="B15" s="153"/>
      <c r="C15" s="153"/>
      <c r="D15" s="153"/>
      <c r="E15" s="153"/>
      <c r="F15" s="153"/>
      <c r="G15" s="154"/>
      <c r="I15" s="23">
        <v>8</v>
      </c>
      <c r="J15" s="106" t="s">
        <v>144</v>
      </c>
      <c r="K15" s="107">
        <v>17.125165649316497</v>
      </c>
      <c r="L15" s="108">
        <v>16.890437901937297</v>
      </c>
      <c r="M15" s="109">
        <v>9670</v>
      </c>
      <c r="N15" s="110">
        <v>9.575827696956004</v>
      </c>
      <c r="O15" s="111">
        <v>16.966592663027672</v>
      </c>
      <c r="P15" s="1"/>
      <c r="X15" s="15"/>
      <c r="AX15" s="68">
        <f t="shared" si="0"/>
        <v>3.555198188811239</v>
      </c>
      <c r="AY15" s="36">
        <f t="shared" si="1"/>
        <v>7.390764966071668</v>
      </c>
      <c r="AZ15" s="34">
        <f t="shared" si="2"/>
        <v>0.23472774737919977</v>
      </c>
      <c r="BA15" s="3">
        <v>144.5</v>
      </c>
      <c r="BB15" s="4">
        <v>49.061</v>
      </c>
      <c r="BC15" s="5">
        <v>-8.80052</v>
      </c>
      <c r="BD15" s="5">
        <v>11.53</v>
      </c>
      <c r="BE15" s="5">
        <v>1.19537322523564</v>
      </c>
      <c r="BF15" s="6">
        <f t="shared" si="3"/>
        <v>33.056470354505194</v>
      </c>
      <c r="BG15" s="7">
        <f t="shared" si="4"/>
        <v>10.915917809566569</v>
      </c>
      <c r="BH15" s="8"/>
      <c r="BI15" s="3">
        <v>144.5</v>
      </c>
      <c r="BJ15" s="4">
        <v>47.2971</v>
      </c>
      <c r="BK15" s="5">
        <v>4.36061</v>
      </c>
      <c r="BL15" s="5">
        <v>11.59</v>
      </c>
      <c r="BM15" s="5">
        <v>1.11120993653092</v>
      </c>
      <c r="BN15" s="6">
        <f t="shared" si="5"/>
        <v>37.57924989318576</v>
      </c>
      <c r="BO15" s="25">
        <f t="shared" si="6"/>
        <v>11.265773886651973</v>
      </c>
      <c r="BQ15" s="106" t="s">
        <v>107</v>
      </c>
      <c r="BR15" s="89">
        <v>38.465718212990055</v>
      </c>
      <c r="BU15" s="106" t="s">
        <v>95</v>
      </c>
      <c r="BV15" s="34">
        <v>1.708852820472762</v>
      </c>
      <c r="BX15" s="106" t="s">
        <v>96</v>
      </c>
      <c r="BY15" s="110">
        <v>60.89030050652055</v>
      </c>
      <c r="BZ15" s="111">
        <v>105.53167486195613</v>
      </c>
    </row>
    <row r="16" spans="1:78" ht="13.5" thickBot="1">
      <c r="A16" s="46" t="s">
        <v>7</v>
      </c>
      <c r="B16" s="47" t="s">
        <v>1</v>
      </c>
      <c r="C16" s="47" t="s">
        <v>2</v>
      </c>
      <c r="D16" s="47" t="s">
        <v>3</v>
      </c>
      <c r="E16" s="47" t="s">
        <v>4</v>
      </c>
      <c r="F16" s="51" t="s">
        <v>5</v>
      </c>
      <c r="G16" s="53" t="s">
        <v>6</v>
      </c>
      <c r="I16" s="23">
        <v>9</v>
      </c>
      <c r="J16" s="106" t="s">
        <v>145</v>
      </c>
      <c r="K16" s="107">
        <v>14.80459072267484</v>
      </c>
      <c r="L16" s="108">
        <v>12.57251125562443</v>
      </c>
      <c r="M16" s="109">
        <v>9570</v>
      </c>
      <c r="N16" s="110">
        <v>62.98314565024943</v>
      </c>
      <c r="O16" s="111">
        <v>90.63949299228237</v>
      </c>
      <c r="P16" s="8"/>
      <c r="X16" s="15"/>
      <c r="AX16" s="68">
        <f t="shared" si="0"/>
        <v>3.1055603730626298</v>
      </c>
      <c r="AY16" s="36">
        <f t="shared" si="1"/>
        <v>27.656347342032937</v>
      </c>
      <c r="AZ16" s="34">
        <f t="shared" si="2"/>
        <v>2.2320794670504096</v>
      </c>
      <c r="BA16" s="3">
        <v>144.6</v>
      </c>
      <c r="BB16" s="4">
        <v>48.7079</v>
      </c>
      <c r="BC16" s="5">
        <v>-6.57142</v>
      </c>
      <c r="BD16" s="5">
        <v>11.55</v>
      </c>
      <c r="BE16" s="5">
        <v>1.14523052367122</v>
      </c>
      <c r="BF16" s="6">
        <f t="shared" si="3"/>
        <v>33.84064435416022</v>
      </c>
      <c r="BG16" s="7">
        <f t="shared" si="4"/>
        <v>11.112217426878871</v>
      </c>
      <c r="BH16" s="8"/>
      <c r="BI16" s="3">
        <v>144.6</v>
      </c>
      <c r="BJ16" s="4">
        <v>46.954</v>
      </c>
      <c r="BK16" s="5">
        <v>6.81427</v>
      </c>
      <c r="BL16" s="5">
        <v>11.6</v>
      </c>
      <c r="BM16" s="5">
        <v>1.16636907391163</v>
      </c>
      <c r="BN16" s="6">
        <f t="shared" si="5"/>
        <v>38.53441340151557</v>
      </c>
      <c r="BO16" s="25">
        <f t="shared" si="6"/>
        <v>11.068834925892233</v>
      </c>
      <c r="BQ16" s="106" t="s">
        <v>94</v>
      </c>
      <c r="BR16" s="89">
        <v>36.42741052570921</v>
      </c>
      <c r="BU16" s="106" t="s">
        <v>47</v>
      </c>
      <c r="BV16" s="34">
        <v>1.5694444026798209</v>
      </c>
      <c r="BX16" s="106" t="s">
        <v>95</v>
      </c>
      <c r="BY16" s="110">
        <v>59.009477019994115</v>
      </c>
      <c r="BZ16" s="111">
        <v>100.84765469604265</v>
      </c>
    </row>
    <row r="17" spans="1:78" ht="13.5" thickBot="1">
      <c r="A17" s="48" t="s">
        <v>11</v>
      </c>
      <c r="B17" s="40">
        <f>AVERAGE(BB10:BB30)</f>
        <v>47.44085714285713</v>
      </c>
      <c r="C17" s="40">
        <f>AVERAGE(BC10:BC30)</f>
        <v>3.4710463809523793</v>
      </c>
      <c r="D17" s="40">
        <f>AVERAGE(BD10:BD30)</f>
        <v>11.583333333333334</v>
      </c>
      <c r="E17" s="40">
        <f>AVERAGE(BE10:BE30)</f>
        <v>1.3309252244380902</v>
      </c>
      <c r="F17" s="41">
        <f>AVERAGE(BF11:BF29)</f>
        <v>37.56525102747122</v>
      </c>
      <c r="G17" s="42">
        <f>AVERAGE(BG11:BG29)</f>
        <v>10.662584401520723</v>
      </c>
      <c r="I17" s="23">
        <v>10</v>
      </c>
      <c r="J17" s="106" t="s">
        <v>46</v>
      </c>
      <c r="K17" s="107">
        <v>16.37720496926731</v>
      </c>
      <c r="L17" s="108">
        <v>16.059323856526838</v>
      </c>
      <c r="M17" s="109">
        <v>9347.22</v>
      </c>
      <c r="N17" s="110">
        <v>23.147090987007118</v>
      </c>
      <c r="O17" s="111">
        <v>30.786283364771922</v>
      </c>
      <c r="P17" s="8"/>
      <c r="X17" s="15"/>
      <c r="AX17" s="68">
        <f t="shared" si="0"/>
        <v>3.5173276608955892</v>
      </c>
      <c r="AY17" s="36">
        <f t="shared" si="1"/>
        <v>7.639192377764804</v>
      </c>
      <c r="AZ17" s="34">
        <f t="shared" si="2"/>
        <v>0.3178811127404728</v>
      </c>
      <c r="BA17" s="3">
        <v>144.7</v>
      </c>
      <c r="BB17" s="4">
        <v>48.3569</v>
      </c>
      <c r="BC17" s="5">
        <v>-4.30457</v>
      </c>
      <c r="BD17" s="5">
        <v>11.57</v>
      </c>
      <c r="BE17" s="5">
        <v>1.09819545559482</v>
      </c>
      <c r="BF17" s="6">
        <f t="shared" si="3"/>
        <v>34.644129979971524</v>
      </c>
      <c r="BG17" s="7">
        <f t="shared" si="4"/>
        <v>11.30525952049805</v>
      </c>
      <c r="BH17" s="8"/>
      <c r="BI17" s="3">
        <v>144.7</v>
      </c>
      <c r="BJ17" s="4">
        <v>46.6186</v>
      </c>
      <c r="BK17" s="5">
        <v>9.3105</v>
      </c>
      <c r="BL17" s="5">
        <v>11.6</v>
      </c>
      <c r="BM17" s="5">
        <v>1.22729335757963</v>
      </c>
      <c r="BN17" s="6">
        <f t="shared" si="5"/>
        <v>39.507206691648726</v>
      </c>
      <c r="BO17" s="25">
        <f t="shared" si="6"/>
        <v>10.8516264449299</v>
      </c>
      <c r="BQ17" s="106" t="s">
        <v>93</v>
      </c>
      <c r="BR17" s="89">
        <v>36.20338993189377</v>
      </c>
      <c r="BU17" s="106" t="s">
        <v>107</v>
      </c>
      <c r="BV17" s="34">
        <v>1.5451554815689406</v>
      </c>
      <c r="BX17" s="106" t="s">
        <v>84</v>
      </c>
      <c r="BY17" s="110">
        <v>71.88311754363173</v>
      </c>
      <c r="BZ17" s="111">
        <v>96.66791115752147</v>
      </c>
    </row>
    <row r="18" spans="1:78" ht="13.5" thickBot="1">
      <c r="A18" s="49" t="s">
        <v>8</v>
      </c>
      <c r="B18" s="16">
        <f>MAX(BB10:BB30)</f>
        <v>50.8244</v>
      </c>
      <c r="C18" s="16">
        <f>MAX(BC10:BC30)</f>
        <v>28.9049</v>
      </c>
      <c r="D18" s="16">
        <f>MAX(BD10:BD30)</f>
        <v>11.65</v>
      </c>
      <c r="E18" s="16">
        <f>MAX(BE10:BE30)</f>
        <v>1.84869033800887</v>
      </c>
      <c r="F18" s="17">
        <f>MAX(BF11:BF29)</f>
        <v>46.05756798282247</v>
      </c>
      <c r="G18" s="18">
        <f>MAX(BG11:BG29)</f>
        <v>11.510340372694865</v>
      </c>
      <c r="I18" s="23">
        <v>11</v>
      </c>
      <c r="J18" s="106" t="s">
        <v>99</v>
      </c>
      <c r="K18" s="107">
        <v>16.735956939706117</v>
      </c>
      <c r="L18" s="108">
        <v>16.61524105407604</v>
      </c>
      <c r="M18" s="109">
        <v>9227</v>
      </c>
      <c r="N18" s="110">
        <v>6.742488126779731</v>
      </c>
      <c r="O18" s="111">
        <v>13.78818257245066</v>
      </c>
      <c r="P18" s="1"/>
      <c r="X18" s="15"/>
      <c r="AX18" s="68">
        <f t="shared" si="0"/>
        <v>3.6412084009159673</v>
      </c>
      <c r="AY18" s="36">
        <f t="shared" si="1"/>
        <v>7.045694445670929</v>
      </c>
      <c r="AZ18" s="34">
        <f t="shared" si="2"/>
        <v>0.12071588563007651</v>
      </c>
      <c r="BA18" s="3">
        <v>144.8</v>
      </c>
      <c r="BB18" s="4">
        <v>48.0088</v>
      </c>
      <c r="BC18" s="5">
        <v>-1.99925</v>
      </c>
      <c r="BD18" s="5">
        <v>11.58</v>
      </c>
      <c r="BE18" s="5">
        <v>1.05927431625355</v>
      </c>
      <c r="BF18" s="6">
        <f t="shared" si="3"/>
        <v>35.466107112772875</v>
      </c>
      <c r="BG18" s="7">
        <f t="shared" si="4"/>
        <v>11.464195818593465</v>
      </c>
      <c r="BH18" s="8"/>
      <c r="BI18" s="3">
        <v>144.8</v>
      </c>
      <c r="BJ18" s="4">
        <v>46.2923</v>
      </c>
      <c r="BK18" s="5">
        <v>11.85</v>
      </c>
      <c r="BL18" s="5">
        <v>11.61</v>
      </c>
      <c r="BM18" s="5">
        <v>1.29352669421821</v>
      </c>
      <c r="BN18" s="6">
        <f t="shared" si="5"/>
        <v>40.49607906734467</v>
      </c>
      <c r="BO18" s="25">
        <f t="shared" si="6"/>
        <v>10.637647854689469</v>
      </c>
      <c r="BQ18" s="106" t="s">
        <v>103</v>
      </c>
      <c r="BR18" s="89">
        <v>34.642404895845026</v>
      </c>
      <c r="BU18" s="106" t="s">
        <v>89</v>
      </c>
      <c r="BV18" s="34">
        <v>1.4236893832419657</v>
      </c>
      <c r="BX18" s="106" t="s">
        <v>156</v>
      </c>
      <c r="BY18" s="110">
        <v>77.62694531486208</v>
      </c>
      <c r="BZ18" s="111">
        <v>93.16725112414291</v>
      </c>
    </row>
    <row r="19" spans="1:78" ht="13.5" thickBot="1">
      <c r="A19" s="50" t="s">
        <v>9</v>
      </c>
      <c r="B19" s="19">
        <f>MIN(BB10:BB30)</f>
        <v>44.4624</v>
      </c>
      <c r="C19" s="19">
        <f>MIN(BC10:BC30)</f>
        <v>-19.4054</v>
      </c>
      <c r="D19" s="19">
        <f>MIN(BD10:BD30)</f>
        <v>11.45</v>
      </c>
      <c r="E19" s="19">
        <f>MIN(BE10:BE30)</f>
        <v>1.04953535503899</v>
      </c>
      <c r="F19" s="20">
        <f>MIN(BF11:BF29)</f>
        <v>30.11751872075403</v>
      </c>
      <c r="G19" s="21">
        <f>MIN(BG11:BG29)</f>
        <v>9.409408628099468</v>
      </c>
      <c r="I19" s="23">
        <v>12</v>
      </c>
      <c r="J19" s="106" t="s">
        <v>41</v>
      </c>
      <c r="K19" s="107">
        <v>14.760802990460705</v>
      </c>
      <c r="L19" s="108">
        <v>13.496615372726952</v>
      </c>
      <c r="M19" s="109">
        <v>9180</v>
      </c>
      <c r="N19" s="110">
        <v>51.19189069282537</v>
      </c>
      <c r="O19" s="111">
        <v>67.5740458108201</v>
      </c>
      <c r="P19" s="8"/>
      <c r="X19" s="15"/>
      <c r="AX19" s="68">
        <f t="shared" si="0"/>
        <v>3.227920345907355</v>
      </c>
      <c r="AY19" s="36">
        <f t="shared" si="1"/>
        <v>16.382155117994728</v>
      </c>
      <c r="AZ19" s="34">
        <f t="shared" si="2"/>
        <v>1.2641876177337537</v>
      </c>
      <c r="BA19" s="3">
        <v>144.9</v>
      </c>
      <c r="BB19" s="4">
        <v>47.6649</v>
      </c>
      <c r="BC19" s="5">
        <v>0.345244</v>
      </c>
      <c r="BD19" s="5">
        <v>11.59</v>
      </c>
      <c r="BE19" s="5">
        <v>1.04953535503899</v>
      </c>
      <c r="BF19" s="6">
        <f t="shared" si="3"/>
        <v>36.31331949997629</v>
      </c>
      <c r="BG19" s="7">
        <f t="shared" si="4"/>
        <v>11.510340372694865</v>
      </c>
      <c r="BH19" s="8"/>
      <c r="BI19" s="3">
        <v>144.9</v>
      </c>
      <c r="BJ19" s="4">
        <v>45.9761</v>
      </c>
      <c r="BK19" s="5">
        <v>14.4333</v>
      </c>
      <c r="BL19" s="5">
        <v>11.62</v>
      </c>
      <c r="BM19" s="5">
        <v>1.36513788451939</v>
      </c>
      <c r="BN19" s="6">
        <f t="shared" si="5"/>
        <v>41.49984224564526</v>
      </c>
      <c r="BO19" s="25">
        <f t="shared" si="6"/>
        <v>10.418287183948294</v>
      </c>
      <c r="BQ19" s="106" t="s">
        <v>123</v>
      </c>
      <c r="BR19" s="89">
        <v>33.911618769904045</v>
      </c>
      <c r="BU19" s="106" t="s">
        <v>41</v>
      </c>
      <c r="BV19" s="34">
        <v>1.2641876177337537</v>
      </c>
      <c r="BX19" s="106" t="s">
        <v>145</v>
      </c>
      <c r="BY19" s="110">
        <v>62.98314565024943</v>
      </c>
      <c r="BZ19" s="111">
        <v>90.63949299228237</v>
      </c>
    </row>
    <row r="20" spans="9:78" ht="14.25" thickBot="1" thickTop="1">
      <c r="I20" s="23">
        <v>13</v>
      </c>
      <c r="J20" s="104" t="s">
        <v>146</v>
      </c>
      <c r="K20" s="126">
        <v>16.788167527583475</v>
      </c>
      <c r="L20" s="127">
        <v>16.606465284253744</v>
      </c>
      <c r="M20" s="128">
        <v>8815</v>
      </c>
      <c r="N20" s="105">
        <v>8.500222162349505</v>
      </c>
      <c r="O20" s="130">
        <v>14.912082633593377</v>
      </c>
      <c r="P20" s="8"/>
      <c r="X20" s="15"/>
      <c r="AX20" s="68">
        <f t="shared" si="0"/>
        <v>3.8232833225570624</v>
      </c>
      <c r="AY20" s="36">
        <f t="shared" si="1"/>
        <v>6.411860471243871</v>
      </c>
      <c r="AZ20" s="34">
        <f t="shared" si="2"/>
        <v>0.18170224332973106</v>
      </c>
      <c r="BA20" s="3">
        <v>145</v>
      </c>
      <c r="BB20" s="4">
        <v>47.3259</v>
      </c>
      <c r="BC20" s="5">
        <v>2.72958</v>
      </c>
      <c r="BD20" s="5">
        <v>11.6</v>
      </c>
      <c r="BE20" s="5">
        <v>1.08169891086005</v>
      </c>
      <c r="BF20" s="6">
        <f t="shared" si="3"/>
        <v>37.220569056393494</v>
      </c>
      <c r="BG20" s="7">
        <f t="shared" si="4"/>
        <v>11.390281006526328</v>
      </c>
      <c r="BH20" s="8"/>
      <c r="BI20" s="3">
        <v>145</v>
      </c>
      <c r="BJ20" s="4">
        <v>45.6714</v>
      </c>
      <c r="BK20" s="5">
        <v>17.0611</v>
      </c>
      <c r="BL20" s="5">
        <v>11.62</v>
      </c>
      <c r="BM20" s="5">
        <v>1.44236851997878</v>
      </c>
      <c r="BN20" s="6">
        <f t="shared" si="5"/>
        <v>42.51700888146135</v>
      </c>
      <c r="BO20" s="25">
        <f t="shared" si="6"/>
        <v>10.184303004892454</v>
      </c>
      <c r="BQ20" s="104" t="s">
        <v>88</v>
      </c>
      <c r="BR20" s="89">
        <v>31.628272216659425</v>
      </c>
      <c r="BU20" s="104" t="s">
        <v>125</v>
      </c>
      <c r="BV20" s="34">
        <v>1.2359901226934618</v>
      </c>
      <c r="BX20" s="104" t="s">
        <v>81</v>
      </c>
      <c r="BY20" s="105">
        <v>59.97253095067945</v>
      </c>
      <c r="BZ20" s="130">
        <v>89.9945646596281</v>
      </c>
    </row>
    <row r="21" spans="9:78" ht="13.5" thickBot="1">
      <c r="I21" s="23">
        <v>14</v>
      </c>
      <c r="J21" s="106" t="s">
        <v>97</v>
      </c>
      <c r="K21" s="107">
        <v>14.613771819927912</v>
      </c>
      <c r="L21" s="108">
        <v>12.230863135118462</v>
      </c>
      <c r="M21" s="109">
        <v>8805</v>
      </c>
      <c r="N21" s="110">
        <v>103.95591062505783</v>
      </c>
      <c r="O21" s="111">
        <v>183.8570621640065</v>
      </c>
      <c r="P21" s="8"/>
      <c r="X21" s="15"/>
      <c r="AX21" s="68">
        <f t="shared" si="0"/>
        <v>3.3318732080218147</v>
      </c>
      <c r="AY21" s="36">
        <f t="shared" si="1"/>
        <v>79.90115153894867</v>
      </c>
      <c r="AZ21" s="34">
        <f t="shared" si="2"/>
        <v>2.3829086848094505</v>
      </c>
      <c r="BA21" s="3">
        <v>145.1</v>
      </c>
      <c r="BB21" s="4">
        <v>46.9931</v>
      </c>
      <c r="BC21" s="5">
        <v>5.15444</v>
      </c>
      <c r="BD21" s="5">
        <v>11.62</v>
      </c>
      <c r="BE21" s="5">
        <v>1.13091745597104</v>
      </c>
      <c r="BF21" s="6">
        <f t="shared" si="3"/>
        <v>38.14582846368461</v>
      </c>
      <c r="BG21" s="7">
        <f t="shared" si="4"/>
        <v>11.219974863849249</v>
      </c>
      <c r="BH21" s="8"/>
      <c r="BI21" s="3">
        <v>145.1</v>
      </c>
      <c r="BJ21" s="4">
        <v>45.3794</v>
      </c>
      <c r="BK21" s="5">
        <v>19.7339</v>
      </c>
      <c r="BL21" s="5">
        <v>11.62</v>
      </c>
      <c r="BM21" s="5">
        <v>1.52553206958373</v>
      </c>
      <c r="BN21" s="6">
        <f t="shared" si="5"/>
        <v>43.546229114124614</v>
      </c>
      <c r="BO21" s="25">
        <f t="shared" si="6"/>
        <v>9.946237368361858</v>
      </c>
      <c r="BQ21" s="106" t="s">
        <v>133</v>
      </c>
      <c r="BR21" s="89">
        <v>31.522700809156404</v>
      </c>
      <c r="BU21" s="106" t="s">
        <v>81</v>
      </c>
      <c r="BV21" s="34">
        <v>1.0855754798758497</v>
      </c>
      <c r="BX21" s="106" t="s">
        <v>103</v>
      </c>
      <c r="BY21" s="110">
        <v>55.3435675625203</v>
      </c>
      <c r="BZ21" s="111">
        <v>89.98597245836532</v>
      </c>
    </row>
    <row r="22" spans="9:78" ht="13.5" thickBot="1">
      <c r="I22" s="23">
        <v>15</v>
      </c>
      <c r="J22" s="106" t="s">
        <v>132</v>
      </c>
      <c r="K22" s="107">
        <v>15.885755444708344</v>
      </c>
      <c r="L22" s="108">
        <v>15.381140038981542</v>
      </c>
      <c r="M22" s="109">
        <v>8455</v>
      </c>
      <c r="N22" s="110">
        <v>19.529856529904027</v>
      </c>
      <c r="O22" s="111">
        <v>29.297898377308904</v>
      </c>
      <c r="X22" s="15"/>
      <c r="AX22" s="68">
        <f t="shared" si="0"/>
        <v>3.771809613653742</v>
      </c>
      <c r="AY22" s="36">
        <f t="shared" si="1"/>
        <v>9.768041847404877</v>
      </c>
      <c r="AZ22" s="34">
        <f t="shared" si="2"/>
        <v>0.5046154057268026</v>
      </c>
      <c r="BA22" s="3">
        <v>145.2</v>
      </c>
      <c r="BB22" s="4">
        <v>46.6675</v>
      </c>
      <c r="BC22" s="5">
        <v>7.62047</v>
      </c>
      <c r="BD22" s="5">
        <v>11.63</v>
      </c>
      <c r="BE22" s="5">
        <v>1.1876427912834</v>
      </c>
      <c r="BF22" s="6">
        <f t="shared" si="3"/>
        <v>39.08818204847962</v>
      </c>
      <c r="BG22" s="7">
        <f t="shared" si="4"/>
        <v>11.021053504255098</v>
      </c>
      <c r="BH22" s="8"/>
      <c r="BI22" s="3">
        <v>145.2</v>
      </c>
      <c r="BJ22" s="4">
        <v>45.1014</v>
      </c>
      <c r="BK22" s="5">
        <v>22.4524</v>
      </c>
      <c r="BL22" s="5">
        <v>11.62</v>
      </c>
      <c r="BM22" s="5">
        <v>1.61498584956557</v>
      </c>
      <c r="BN22" s="6">
        <f t="shared" si="5"/>
        <v>44.586578132277964</v>
      </c>
      <c r="BO22" s="25">
        <f t="shared" si="6"/>
        <v>9.70453364037114</v>
      </c>
      <c r="BQ22" s="106" t="s">
        <v>81</v>
      </c>
      <c r="BR22" s="89">
        <v>30.022033708948648</v>
      </c>
      <c r="BU22" s="106" t="s">
        <v>88</v>
      </c>
      <c r="BV22" s="34">
        <v>1.0073729785911283</v>
      </c>
      <c r="BX22" s="106" t="s">
        <v>94</v>
      </c>
      <c r="BY22" s="110">
        <v>51.32219777412181</v>
      </c>
      <c r="BZ22" s="111">
        <v>87.74960829983102</v>
      </c>
    </row>
    <row r="23" spans="1:78" ht="14.25" thickBot="1" thickTop="1">
      <c r="A23" s="147" t="s">
        <v>22</v>
      </c>
      <c r="B23" s="148"/>
      <c r="C23" s="148"/>
      <c r="D23" s="148"/>
      <c r="E23" s="148"/>
      <c r="F23" s="148"/>
      <c r="G23" s="149"/>
      <c r="I23" s="23">
        <v>16</v>
      </c>
      <c r="J23" s="106" t="s">
        <v>80</v>
      </c>
      <c r="K23" s="107">
        <v>15.591187650125658</v>
      </c>
      <c r="L23" s="108">
        <v>15.340434652073803</v>
      </c>
      <c r="M23" s="109">
        <v>8405</v>
      </c>
      <c r="N23" s="110">
        <v>22.18716614151806</v>
      </c>
      <c r="O23" s="111">
        <v>26.069754060374688</v>
      </c>
      <c r="P23" s="8"/>
      <c r="X23" s="15"/>
      <c r="AX23" s="68">
        <f t="shared" si="0"/>
        <v>3.7238911937818044</v>
      </c>
      <c r="AY23" s="36">
        <f t="shared" si="1"/>
        <v>3.882587918856629</v>
      </c>
      <c r="AZ23" s="34">
        <f t="shared" si="2"/>
        <v>0.2507529980518548</v>
      </c>
      <c r="BA23" s="3">
        <v>145.3</v>
      </c>
      <c r="BB23" s="4">
        <v>46.3502</v>
      </c>
      <c r="BC23" s="5">
        <v>10.1283</v>
      </c>
      <c r="BD23" s="5">
        <v>11.63</v>
      </c>
      <c r="BE23" s="5">
        <v>1.25003356043724</v>
      </c>
      <c r="BF23" s="6">
        <f t="shared" si="3"/>
        <v>40.046843878321816</v>
      </c>
      <c r="BG23" s="7">
        <f t="shared" si="4"/>
        <v>10.802760412309087</v>
      </c>
      <c r="BH23" s="8"/>
      <c r="BI23" s="3">
        <v>145.3</v>
      </c>
      <c r="BJ23" s="4">
        <v>44.8388</v>
      </c>
      <c r="BK23" s="5">
        <v>25.2172</v>
      </c>
      <c r="BL23" s="5">
        <v>11.62</v>
      </c>
      <c r="BM23" s="5">
        <v>1.71110571999119</v>
      </c>
      <c r="BN23" s="6">
        <f t="shared" si="5"/>
        <v>45.63313632537163</v>
      </c>
      <c r="BO23" s="25">
        <f t="shared" si="6"/>
        <v>9.459633099563629</v>
      </c>
      <c r="BQ23" s="106" t="s">
        <v>145</v>
      </c>
      <c r="BR23" s="89">
        <v>27.656347342032937</v>
      </c>
      <c r="BU23" s="106" t="s">
        <v>102</v>
      </c>
      <c r="BV23" s="34">
        <v>0.9882700736755261</v>
      </c>
      <c r="BX23" s="106" t="s">
        <v>87</v>
      </c>
      <c r="BY23" s="110">
        <v>62.933119918754564</v>
      </c>
      <c r="BZ23" s="111">
        <v>82.04992660545514</v>
      </c>
    </row>
    <row r="24" spans="1:78" ht="13.5" thickBot="1">
      <c r="A24" s="46" t="s">
        <v>7</v>
      </c>
      <c r="B24" s="47" t="s">
        <v>1</v>
      </c>
      <c r="C24" s="47" t="s">
        <v>2</v>
      </c>
      <c r="D24" s="47" t="s">
        <v>3</v>
      </c>
      <c r="E24" s="47" t="s">
        <v>4</v>
      </c>
      <c r="F24" s="54" t="s">
        <v>5</v>
      </c>
      <c r="G24" s="52" t="s">
        <v>6</v>
      </c>
      <c r="I24" s="23">
        <v>17</v>
      </c>
      <c r="J24" s="106" t="s">
        <v>126</v>
      </c>
      <c r="K24" s="107">
        <v>15.730966965871332</v>
      </c>
      <c r="L24" s="108">
        <v>15.583045844269284</v>
      </c>
      <c r="M24" s="109">
        <v>8301</v>
      </c>
      <c r="N24" s="110">
        <v>19.77590123003057</v>
      </c>
      <c r="O24" s="111">
        <v>21.170575956229204</v>
      </c>
      <c r="P24" s="8"/>
      <c r="X24" s="15"/>
      <c r="AX24" s="68">
        <f t="shared" si="0"/>
        <v>3.8043503649724535</v>
      </c>
      <c r="AY24" s="36">
        <f t="shared" si="1"/>
        <v>1.3946747261986339</v>
      </c>
      <c r="AZ24" s="34">
        <f t="shared" si="2"/>
        <v>0.14792112160204773</v>
      </c>
      <c r="BA24" s="3">
        <v>145.4</v>
      </c>
      <c r="BB24" s="4">
        <v>46.0424</v>
      </c>
      <c r="BC24" s="5">
        <v>12.6786</v>
      </c>
      <c r="BD24" s="5">
        <v>11.64</v>
      </c>
      <c r="BE24" s="5">
        <v>1.31777325691117</v>
      </c>
      <c r="BF24" s="6">
        <f t="shared" si="3"/>
        <v>41.020938637509204</v>
      </c>
      <c r="BG24" s="7">
        <f t="shared" si="4"/>
        <v>10.58800924189576</v>
      </c>
      <c r="BH24" s="8"/>
      <c r="BI24" s="3">
        <v>145.4</v>
      </c>
      <c r="BJ24" s="4">
        <v>44.5929</v>
      </c>
      <c r="BK24" s="5">
        <v>28.0286</v>
      </c>
      <c r="BL24" s="5">
        <v>11.62</v>
      </c>
      <c r="BM24" s="5">
        <v>1.81427146933867</v>
      </c>
      <c r="BN24" s="6">
        <f t="shared" si="5"/>
        <v>46.685246723760955</v>
      </c>
      <c r="BO24" s="25">
        <f t="shared" si="6"/>
        <v>9.211981743478068</v>
      </c>
      <c r="BQ24" s="106" t="s">
        <v>84</v>
      </c>
      <c r="BR24" s="89">
        <v>24.784793613889747</v>
      </c>
      <c r="BU24" s="106" t="s">
        <v>84</v>
      </c>
      <c r="BV24" s="34">
        <v>0.9467639763410851</v>
      </c>
      <c r="BX24" s="106" t="s">
        <v>123</v>
      </c>
      <c r="BY24" s="110">
        <v>40.75331731669639</v>
      </c>
      <c r="BZ24" s="111">
        <v>74.66493608660043</v>
      </c>
    </row>
    <row r="25" spans="1:78" ht="13.5" thickBot="1">
      <c r="A25" s="48" t="s">
        <v>11</v>
      </c>
      <c r="B25" s="40">
        <f>AVERAGE(BJ10:BJ30)</f>
        <v>45.907752380952374</v>
      </c>
      <c r="C25" s="40">
        <f>AVERAGE(BK10:BK30)</f>
        <v>17.88560914285714</v>
      </c>
      <c r="D25" s="40">
        <f>AVERAGE(BL10:BL30)</f>
        <v>11.587142857142856</v>
      </c>
      <c r="E25" s="40">
        <f>AVERAGE(BM10:BM30)</f>
        <v>1.581543709594173</v>
      </c>
      <c r="F25" s="55">
        <f>AVERAGE(BN11:BN29)</f>
        <v>42.69044222140112</v>
      </c>
      <c r="G25" s="43">
        <f>AVERAGE(BO11:BO29)</f>
        <v>10.022742064779857</v>
      </c>
      <c r="I25" s="23">
        <v>18</v>
      </c>
      <c r="J25" s="106" t="s">
        <v>147</v>
      </c>
      <c r="K25" s="107">
        <v>15.939707133874364</v>
      </c>
      <c r="L25" s="108">
        <v>15.84220708395319</v>
      </c>
      <c r="M25" s="109">
        <v>8287</v>
      </c>
      <c r="N25" s="110">
        <v>16.235188826656742</v>
      </c>
      <c r="O25" s="111">
        <v>17.494852244148642</v>
      </c>
      <c r="P25" s="8"/>
      <c r="X25" s="15"/>
      <c r="AX25" s="68">
        <f t="shared" si="0"/>
        <v>3.861344058152375</v>
      </c>
      <c r="AY25" s="36">
        <f t="shared" si="1"/>
        <v>1.2596634174919004</v>
      </c>
      <c r="AZ25" s="34">
        <f t="shared" si="2"/>
        <v>0.09750004992117489</v>
      </c>
      <c r="BA25" s="3">
        <v>145.5</v>
      </c>
      <c r="BB25" s="4">
        <v>45.7452</v>
      </c>
      <c r="BC25" s="5">
        <v>15.272</v>
      </c>
      <c r="BD25" s="5">
        <v>11.65</v>
      </c>
      <c r="BE25" s="5">
        <v>1.39095550218195</v>
      </c>
      <c r="BF25" s="6">
        <f t="shared" si="3"/>
        <v>42.007894768738986</v>
      </c>
      <c r="BG25" s="7">
        <f t="shared" si="4"/>
        <v>10.36808713639402</v>
      </c>
      <c r="BH25" s="8"/>
      <c r="BI25" s="3">
        <v>145.5</v>
      </c>
      <c r="BJ25" s="4">
        <v>44.3653</v>
      </c>
      <c r="BK25" s="5">
        <v>30.8874</v>
      </c>
      <c r="BL25" s="5">
        <v>11.61</v>
      </c>
      <c r="BM25" s="5">
        <v>1.9248800593395</v>
      </c>
      <c r="BN25" s="6">
        <f t="shared" si="5"/>
        <v>47.74097308064912</v>
      </c>
      <c r="BO25" s="25">
        <f t="shared" si="6"/>
        <v>8.952009466083787</v>
      </c>
      <c r="BQ25" s="106" t="s">
        <v>85</v>
      </c>
      <c r="BR25" s="89">
        <v>21.737387417635308</v>
      </c>
      <c r="BU25" s="106" t="s">
        <v>138</v>
      </c>
      <c r="BV25" s="34">
        <v>0.8852175950718788</v>
      </c>
      <c r="BX25" s="106" t="s">
        <v>41</v>
      </c>
      <c r="BY25" s="110">
        <v>51.19189069282537</v>
      </c>
      <c r="BZ25" s="111">
        <v>67.5740458108201</v>
      </c>
    </row>
    <row r="26" spans="1:78" ht="13.5" thickBot="1">
      <c r="A26" s="49" t="s">
        <v>8</v>
      </c>
      <c r="B26" s="16">
        <f>MAX(BJ10:BJ30)</f>
        <v>49.0898</v>
      </c>
      <c r="C26" s="16">
        <f>MAX(BK10:BK30)</f>
        <v>45.9074</v>
      </c>
      <c r="D26" s="16">
        <f>MAX(BL10:BL30)</f>
        <v>11.62</v>
      </c>
      <c r="E26" s="16">
        <f>MAX(BM10:BM30)</f>
        <v>2.60269692469294</v>
      </c>
      <c r="F26" s="56">
        <f>MAX(BN11:BN29)</f>
        <v>51.93327842991875</v>
      </c>
      <c r="G26" s="26">
        <f>MAX(BO11:BO29)</f>
        <v>11.510306684810786</v>
      </c>
      <c r="I26" s="23">
        <v>19</v>
      </c>
      <c r="J26" s="106" t="s">
        <v>89</v>
      </c>
      <c r="K26" s="107">
        <v>12.732615730632062</v>
      </c>
      <c r="L26" s="108">
        <v>11.308926347390097</v>
      </c>
      <c r="M26" s="109">
        <v>8150</v>
      </c>
      <c r="N26" s="110">
        <v>136.15919693205748</v>
      </c>
      <c r="O26" s="111">
        <v>185.98664007825204</v>
      </c>
      <c r="P26" s="8"/>
      <c r="X26" s="15"/>
      <c r="AX26" s="68">
        <f t="shared" si="0"/>
        <v>3.1362850236759314</v>
      </c>
      <c r="AY26" s="36">
        <f t="shared" si="1"/>
        <v>49.827443146194554</v>
      </c>
      <c r="AZ26" s="34">
        <f t="shared" si="2"/>
        <v>1.4236893832419657</v>
      </c>
      <c r="BA26" s="3">
        <v>145.6</v>
      </c>
      <c r="BB26" s="4">
        <v>45.4599</v>
      </c>
      <c r="BC26" s="5">
        <v>17.909</v>
      </c>
      <c r="BD26" s="5">
        <v>11.65</v>
      </c>
      <c r="BE26" s="5">
        <v>1.46981739161414</v>
      </c>
      <c r="BF26" s="6">
        <f t="shared" si="3"/>
        <v>43.00617502507413</v>
      </c>
      <c r="BG26" s="7">
        <f t="shared" si="4"/>
        <v>10.133756885484562</v>
      </c>
      <c r="BH26" s="8"/>
      <c r="BI26" s="3">
        <v>145.6</v>
      </c>
      <c r="BJ26" s="4">
        <v>44.1572</v>
      </c>
      <c r="BK26" s="5">
        <v>33.7939</v>
      </c>
      <c r="BL26" s="5">
        <v>11.6</v>
      </c>
      <c r="BM26" s="5">
        <v>2.0433174288532</v>
      </c>
      <c r="BN26" s="6">
        <f t="shared" si="5"/>
        <v>48.795988818080936</v>
      </c>
      <c r="BO26" s="25">
        <f t="shared" si="6"/>
        <v>8.690191355846302</v>
      </c>
      <c r="BQ26" s="106" t="s">
        <v>78</v>
      </c>
      <c r="BR26" s="89">
        <v>19.529440453267036</v>
      </c>
      <c r="BU26" s="106" t="s">
        <v>133</v>
      </c>
      <c r="BV26" s="34">
        <v>0.8621249250262579</v>
      </c>
      <c r="BX26" s="106" t="s">
        <v>93</v>
      </c>
      <c r="BY26" s="110">
        <v>28.62025092291087</v>
      </c>
      <c r="BZ26" s="111">
        <v>64.82364085480464</v>
      </c>
    </row>
    <row r="27" spans="1:78" ht="13.5" thickBot="1">
      <c r="A27" s="50" t="s">
        <v>9</v>
      </c>
      <c r="B27" s="19">
        <f>MIN(BJ10:BJ30)</f>
        <v>43.5514</v>
      </c>
      <c r="C27" s="19">
        <f>MIN(BK10:BK30)</f>
        <v>-7.29278</v>
      </c>
      <c r="D27" s="19">
        <f>MIN(BL10:BL30)</f>
        <v>11.52</v>
      </c>
      <c r="E27" s="19">
        <f>MIN(BM10:BM30)</f>
        <v>1.04255909444031</v>
      </c>
      <c r="F27" s="57">
        <f>MIN(BN11:BN29)</f>
        <v>34.054750962666965</v>
      </c>
      <c r="G27" s="27">
        <f>MIN(BO11:BO29)</f>
        <v>7.88850902970043</v>
      </c>
      <c r="I27" s="23">
        <v>20</v>
      </c>
      <c r="J27" s="106" t="s">
        <v>148</v>
      </c>
      <c r="K27" s="107">
        <v>16.106119703518427</v>
      </c>
      <c r="L27" s="108">
        <v>16.030546751456473</v>
      </c>
      <c r="M27" s="109">
        <v>8045</v>
      </c>
      <c r="N27" s="110">
        <v>16.989510730454537</v>
      </c>
      <c r="O27" s="111">
        <v>18.68432703753993</v>
      </c>
      <c r="X27" s="15"/>
      <c r="AX27" s="68">
        <f t="shared" si="0"/>
        <v>4.019021912466293</v>
      </c>
      <c r="AY27" s="36">
        <f t="shared" si="1"/>
        <v>1.694816307085393</v>
      </c>
      <c r="AZ27" s="34">
        <f t="shared" si="2"/>
        <v>0.07557295206195391</v>
      </c>
      <c r="BA27" s="3">
        <v>145.7</v>
      </c>
      <c r="BB27" s="4">
        <v>45.1877</v>
      </c>
      <c r="BC27" s="5">
        <v>20.5902</v>
      </c>
      <c r="BD27" s="5">
        <v>11.65</v>
      </c>
      <c r="BE27" s="5">
        <v>1.55466801216846</v>
      </c>
      <c r="BF27" s="6">
        <f t="shared" si="3"/>
        <v>44.01521476986497</v>
      </c>
      <c r="BG27" s="7">
        <f t="shared" si="4"/>
        <v>9.895560584499648</v>
      </c>
      <c r="BH27" s="8"/>
      <c r="BI27" s="3">
        <v>145.7</v>
      </c>
      <c r="BJ27" s="4">
        <v>43.9703</v>
      </c>
      <c r="BK27" s="5">
        <v>36.7487</v>
      </c>
      <c r="BL27" s="5">
        <v>11.59</v>
      </c>
      <c r="BM27" s="5">
        <v>2.16996311596019</v>
      </c>
      <c r="BN27" s="6">
        <f t="shared" si="5"/>
        <v>49.849514270649955</v>
      </c>
      <c r="BO27" s="25">
        <f t="shared" si="6"/>
        <v>8.42700168642048</v>
      </c>
      <c r="BQ27" s="106" t="s">
        <v>87</v>
      </c>
      <c r="BR27" s="89">
        <v>19.116806686700578</v>
      </c>
      <c r="BU27" s="106" t="s">
        <v>85</v>
      </c>
      <c r="BV27" s="34">
        <v>0.856708809869346</v>
      </c>
      <c r="BX27" s="106" t="s">
        <v>107</v>
      </c>
      <c r="BY27" s="110">
        <v>24.4596919695023</v>
      </c>
      <c r="BZ27" s="111">
        <v>62.92541018249235</v>
      </c>
    </row>
    <row r="28" spans="9:78" ht="14.25" thickBot="1" thickTop="1">
      <c r="I28" s="23">
        <v>21</v>
      </c>
      <c r="J28" s="106" t="s">
        <v>47</v>
      </c>
      <c r="K28" s="107">
        <v>13.848765099994322</v>
      </c>
      <c r="L28" s="108">
        <v>12.279320697314501</v>
      </c>
      <c r="M28" s="109">
        <v>7960</v>
      </c>
      <c r="N28" s="110">
        <v>137.01501292782356</v>
      </c>
      <c r="O28" s="111">
        <v>242.80533958829946</v>
      </c>
      <c r="X28" s="15"/>
      <c r="AX28" s="68">
        <f t="shared" si="0"/>
        <v>3.4926372419097182</v>
      </c>
      <c r="AY28" s="36">
        <f t="shared" si="1"/>
        <v>105.7903266604759</v>
      </c>
      <c r="AZ28" s="34">
        <f t="shared" si="2"/>
        <v>1.5694444026798209</v>
      </c>
      <c r="BA28" s="3">
        <v>145.8</v>
      </c>
      <c r="BB28" s="4">
        <v>44.9298</v>
      </c>
      <c r="BC28" s="5">
        <v>23.3162</v>
      </c>
      <c r="BD28" s="5">
        <v>11.65</v>
      </c>
      <c r="BE28" s="5">
        <v>1.64585311664639</v>
      </c>
      <c r="BF28" s="6">
        <f t="shared" si="3"/>
        <v>45.03321769732219</v>
      </c>
      <c r="BG28" s="7">
        <f t="shared" si="4"/>
        <v>9.65396254638713</v>
      </c>
      <c r="BH28" s="8"/>
      <c r="BI28" s="3">
        <v>145.8</v>
      </c>
      <c r="BJ28" s="4">
        <v>43.8059</v>
      </c>
      <c r="BK28" s="5">
        <v>39.7523</v>
      </c>
      <c r="BL28" s="5">
        <v>11.58</v>
      </c>
      <c r="BM28" s="5">
        <v>2.30518886261068</v>
      </c>
      <c r="BN28" s="6">
        <f t="shared" si="5"/>
        <v>50.896776291660835</v>
      </c>
      <c r="BO28" s="25">
        <f t="shared" si="6"/>
        <v>8.162930498336305</v>
      </c>
      <c r="BQ28" s="106" t="s">
        <v>104</v>
      </c>
      <c r="BR28" s="89">
        <v>17.8004030119086</v>
      </c>
      <c r="BU28" s="106" t="s">
        <v>98</v>
      </c>
      <c r="BV28" s="34">
        <v>0.7938128557664594</v>
      </c>
      <c r="BX28" s="106" t="s">
        <v>42</v>
      </c>
      <c r="BY28" s="110">
        <v>42.77396883416969</v>
      </c>
      <c r="BZ28" s="111">
        <v>57.099082356151904</v>
      </c>
    </row>
    <row r="29" spans="1:78" ht="16.5" thickBot="1">
      <c r="A29" s="86" t="s">
        <v>63</v>
      </c>
      <c r="B29" s="77"/>
      <c r="C29" s="77"/>
      <c r="D29" s="77"/>
      <c r="E29" s="77"/>
      <c r="F29" s="77"/>
      <c r="G29" s="77"/>
      <c r="I29" s="23">
        <v>22</v>
      </c>
      <c r="J29" s="106" t="s">
        <v>149</v>
      </c>
      <c r="K29" s="107">
        <v>16.438334011311046</v>
      </c>
      <c r="L29" s="108">
        <v>16.274779721283462</v>
      </c>
      <c r="M29" s="109">
        <v>7960</v>
      </c>
      <c r="N29" s="110">
        <v>9.309471167926985</v>
      </c>
      <c r="O29" s="111">
        <v>15.509960730347165</v>
      </c>
      <c r="X29" s="15"/>
      <c r="AX29" s="68">
        <f t="shared" si="0"/>
        <v>4.1457225354251745</v>
      </c>
      <c r="AY29" s="36">
        <f t="shared" si="1"/>
        <v>6.200489562420181</v>
      </c>
      <c r="AZ29" s="34">
        <f t="shared" si="2"/>
        <v>0.1635542900275837</v>
      </c>
      <c r="BA29" s="3">
        <v>145.9</v>
      </c>
      <c r="BB29" s="4">
        <v>44.6876</v>
      </c>
      <c r="BC29" s="5">
        <v>26.0876</v>
      </c>
      <c r="BD29" s="5">
        <v>11.65</v>
      </c>
      <c r="BE29" s="5">
        <v>1.74373630779185</v>
      </c>
      <c r="BF29" s="6">
        <f t="shared" si="3"/>
        <v>46.05756798282247</v>
      </c>
      <c r="BG29" s="7">
        <f t="shared" si="4"/>
        <v>9.409408628099468</v>
      </c>
      <c r="BH29" s="8"/>
      <c r="BI29" s="3">
        <v>145.9</v>
      </c>
      <c r="BJ29" s="4">
        <v>43.6658</v>
      </c>
      <c r="BK29" s="5">
        <v>42.8051</v>
      </c>
      <c r="BL29" s="5">
        <v>11.56</v>
      </c>
      <c r="BM29" s="5">
        <v>2.44932914178755</v>
      </c>
      <c r="BN29" s="6">
        <f t="shared" si="5"/>
        <v>51.93327842991875</v>
      </c>
      <c r="BO29" s="25">
        <f t="shared" si="6"/>
        <v>7.88850902970043</v>
      </c>
      <c r="BQ29" s="106" t="s">
        <v>41</v>
      </c>
      <c r="BR29" s="89">
        <v>16.382155117994728</v>
      </c>
      <c r="BU29" s="106" t="s">
        <v>101</v>
      </c>
      <c r="BV29" s="34">
        <v>0.790203632668721</v>
      </c>
      <c r="BX29" s="106" t="s">
        <v>45</v>
      </c>
      <c r="BY29" s="110">
        <v>41.54546111615451</v>
      </c>
      <c r="BZ29" s="111">
        <v>48.562613337157714</v>
      </c>
    </row>
    <row r="30" spans="1:78" ht="15" thickBot="1">
      <c r="A30" s="78" t="s">
        <v>118</v>
      </c>
      <c r="I30" s="23">
        <v>23</v>
      </c>
      <c r="J30" s="106" t="s">
        <v>91</v>
      </c>
      <c r="K30" s="107">
        <v>16.12070687149584</v>
      </c>
      <c r="L30" s="108">
        <v>15.703769650426091</v>
      </c>
      <c r="M30" s="109">
        <v>7940</v>
      </c>
      <c r="N30" s="110">
        <v>16.85660074240958</v>
      </c>
      <c r="O30" s="111">
        <v>28.524428581228587</v>
      </c>
      <c r="X30" s="15"/>
      <c r="AX30" s="68">
        <f t="shared" si="0"/>
        <v>4.075858308396674</v>
      </c>
      <c r="AY30" s="36">
        <f t="shared" si="1"/>
        <v>11.667827838819008</v>
      </c>
      <c r="AZ30" s="34">
        <f t="shared" si="2"/>
        <v>0.41693722106974995</v>
      </c>
      <c r="BA30" s="3">
        <v>146</v>
      </c>
      <c r="BB30" s="9">
        <v>44.4624</v>
      </c>
      <c r="BC30" s="10">
        <v>28.9049</v>
      </c>
      <c r="BD30" s="10">
        <v>11.65</v>
      </c>
      <c r="BE30" s="10">
        <v>1.84869033800887</v>
      </c>
      <c r="BF30" s="6"/>
      <c r="BG30" s="7"/>
      <c r="BH30" s="8"/>
      <c r="BI30" s="3">
        <v>146</v>
      </c>
      <c r="BJ30" s="9">
        <v>43.5514</v>
      </c>
      <c r="BK30" s="10">
        <v>45.9074</v>
      </c>
      <c r="BL30" s="10">
        <v>11.54</v>
      </c>
      <c r="BM30" s="10">
        <v>2.60269692469294</v>
      </c>
      <c r="BN30" s="6"/>
      <c r="BO30" s="25"/>
      <c r="BQ30" s="106" t="s">
        <v>156</v>
      </c>
      <c r="BR30" s="89">
        <v>15.540305809280824</v>
      </c>
      <c r="BU30" s="106" t="s">
        <v>87</v>
      </c>
      <c r="BV30" s="34">
        <v>0.7407002941081089</v>
      </c>
      <c r="BX30" s="106" t="s">
        <v>92</v>
      </c>
      <c r="BY30" s="110">
        <v>32.15168177664378</v>
      </c>
      <c r="BZ30" s="111">
        <v>45.26874276389149</v>
      </c>
    </row>
    <row r="31" spans="2:78" ht="14.25" customHeight="1" thickBot="1" thickTop="1">
      <c r="B31" s="79"/>
      <c r="C31" s="79"/>
      <c r="D31" s="79"/>
      <c r="E31" s="79"/>
      <c r="F31" s="79"/>
      <c r="G31" s="79"/>
      <c r="I31" s="23">
        <v>24</v>
      </c>
      <c r="J31" s="106" t="s">
        <v>96</v>
      </c>
      <c r="K31" s="107">
        <v>14.983188946691772</v>
      </c>
      <c r="L31" s="108">
        <v>13.159517557461816</v>
      </c>
      <c r="M31" s="109">
        <v>7866</v>
      </c>
      <c r="N31" s="110">
        <v>60.89030050652055</v>
      </c>
      <c r="O31" s="111">
        <v>105.53167486195613</v>
      </c>
      <c r="X31" s="15"/>
      <c r="AX31" s="68">
        <f t="shared" si="0"/>
        <v>3.823893718101959</v>
      </c>
      <c r="AY31" s="36">
        <f t="shared" si="1"/>
        <v>44.64137435543558</v>
      </c>
      <c r="AZ31" s="34">
        <f t="shared" si="2"/>
        <v>1.8236713892299559</v>
      </c>
      <c r="BA31" s="11"/>
      <c r="BB31" s="12"/>
      <c r="BC31" s="13"/>
      <c r="BD31" s="13"/>
      <c r="BE31" s="13"/>
      <c r="BF31" s="14"/>
      <c r="BG31" s="13"/>
      <c r="BH31" s="8"/>
      <c r="BI31" s="37"/>
      <c r="BJ31" s="12"/>
      <c r="BK31" s="13"/>
      <c r="BL31" s="13"/>
      <c r="BM31" s="13"/>
      <c r="BN31" s="14"/>
      <c r="BO31" s="13"/>
      <c r="BP31" s="15"/>
      <c r="BQ31" s="106" t="s">
        <v>138</v>
      </c>
      <c r="BR31" s="89">
        <v>15.344160882680171</v>
      </c>
      <c r="BU31" s="106" t="s">
        <v>173</v>
      </c>
      <c r="BV31" s="34">
        <v>0.6398423367408661</v>
      </c>
      <c r="BX31" s="106" t="s">
        <v>78</v>
      </c>
      <c r="BY31" s="110">
        <v>25.64725608714562</v>
      </c>
      <c r="BZ31" s="111">
        <v>45.17669654041266</v>
      </c>
    </row>
    <row r="32" spans="2:78" ht="14.25" customHeight="1" thickBot="1">
      <c r="B32" s="80"/>
      <c r="C32" s="80"/>
      <c r="D32" s="80"/>
      <c r="E32" s="80"/>
      <c r="F32" s="80"/>
      <c r="G32" s="80"/>
      <c r="I32" s="23">
        <v>25</v>
      </c>
      <c r="J32" s="106" t="s">
        <v>101</v>
      </c>
      <c r="K32" s="107">
        <v>15.222762711505675</v>
      </c>
      <c r="L32" s="108">
        <v>14.432559078836954</v>
      </c>
      <c r="M32" s="109">
        <v>7566</v>
      </c>
      <c r="N32" s="110">
        <v>31.157004583755782</v>
      </c>
      <c r="O32" s="111">
        <v>36.66640650850186</v>
      </c>
      <c r="X32" s="15"/>
      <c r="AX32" s="68">
        <f t="shared" si="0"/>
        <v>4.039081694986248</v>
      </c>
      <c r="AY32" s="36">
        <f t="shared" si="1"/>
        <v>5.509401924746076</v>
      </c>
      <c r="AZ32" s="34">
        <f t="shared" si="2"/>
        <v>0.790203632668721</v>
      </c>
      <c r="BQ32" s="106" t="s">
        <v>42</v>
      </c>
      <c r="BR32" s="89">
        <v>14.32511352198221</v>
      </c>
      <c r="BU32" s="106" t="s">
        <v>104</v>
      </c>
      <c r="BV32" s="34">
        <v>0.6128036074054606</v>
      </c>
      <c r="BX32" s="106" t="s">
        <v>86</v>
      </c>
      <c r="BY32" s="110">
        <v>34.28779827687665</v>
      </c>
      <c r="BZ32" s="111">
        <v>44.99607435185455</v>
      </c>
    </row>
    <row r="33" spans="2:78" ht="14.25" customHeight="1" thickBot="1">
      <c r="B33" s="81"/>
      <c r="C33" s="81"/>
      <c r="D33" s="81"/>
      <c r="E33" s="81"/>
      <c r="F33" s="81"/>
      <c r="G33" s="81"/>
      <c r="I33" s="23">
        <v>26</v>
      </c>
      <c r="J33" s="106" t="s">
        <v>150</v>
      </c>
      <c r="K33" s="107">
        <v>16.04093125689033</v>
      </c>
      <c r="L33" s="108">
        <v>15.895463864722501</v>
      </c>
      <c r="M33" s="109">
        <v>7525</v>
      </c>
      <c r="N33" s="110">
        <v>10.3730663978643</v>
      </c>
      <c r="O33" s="111">
        <v>10.491705414742162</v>
      </c>
      <c r="X33" s="15"/>
      <c r="AX33" s="68">
        <f t="shared" si="0"/>
        <v>4.279357504166091</v>
      </c>
      <c r="AY33" s="36">
        <f t="shared" si="1"/>
        <v>0.1186390168778626</v>
      </c>
      <c r="AZ33" s="34">
        <f t="shared" si="2"/>
        <v>0.14546739216783067</v>
      </c>
      <c r="BQ33" s="106" t="s">
        <v>92</v>
      </c>
      <c r="BR33" s="89">
        <v>13.117060987247712</v>
      </c>
      <c r="BU33" s="106" t="s">
        <v>108</v>
      </c>
      <c r="BV33" s="34">
        <v>0.5843966009917985</v>
      </c>
      <c r="BX33" s="106" t="s">
        <v>173</v>
      </c>
      <c r="BY33" s="110">
        <v>37.56525102747122</v>
      </c>
      <c r="BZ33" s="111">
        <v>42.69044222140112</v>
      </c>
    </row>
    <row r="34" spans="9:78" ht="14.25" customHeight="1" thickBot="1">
      <c r="I34" s="23">
        <v>27</v>
      </c>
      <c r="J34" s="106" t="s">
        <v>133</v>
      </c>
      <c r="K34" s="107">
        <v>14.031781250713912</v>
      </c>
      <c r="L34" s="108">
        <v>13.169656325687654</v>
      </c>
      <c r="M34" s="109">
        <v>7339</v>
      </c>
      <c r="N34" s="110">
        <v>84.62530489732605</v>
      </c>
      <c r="O34" s="111">
        <v>116.14800570648245</v>
      </c>
      <c r="P34" s="1"/>
      <c r="X34" s="15"/>
      <c r="AX34" s="68">
        <f t="shared" si="0"/>
        <v>3.8382336861390502</v>
      </c>
      <c r="AY34" s="36">
        <f t="shared" si="1"/>
        <v>31.522700809156404</v>
      </c>
      <c r="AZ34" s="34">
        <f t="shared" si="2"/>
        <v>0.8621249250262579</v>
      </c>
      <c r="BQ34" s="106" t="s">
        <v>98</v>
      </c>
      <c r="BR34" s="89">
        <v>12.878468067567677</v>
      </c>
      <c r="BU34" s="106" t="s">
        <v>123</v>
      </c>
      <c r="BV34" s="34">
        <v>0.5555902093071001</v>
      </c>
      <c r="BX34" s="106" t="s">
        <v>85</v>
      </c>
      <c r="BY34" s="110">
        <v>20.300468258008276</v>
      </c>
      <c r="BZ34" s="111">
        <v>42.037855675643584</v>
      </c>
    </row>
    <row r="35" spans="1:78" ht="14.25" customHeight="1" thickBot="1">
      <c r="A35" s="144" t="s">
        <v>64</v>
      </c>
      <c r="B35" s="161"/>
      <c r="C35" s="161"/>
      <c r="D35" s="161"/>
      <c r="E35" s="161"/>
      <c r="F35" s="161"/>
      <c r="G35" s="161"/>
      <c r="I35" s="23">
        <v>28</v>
      </c>
      <c r="J35" s="106" t="s">
        <v>134</v>
      </c>
      <c r="K35" s="107">
        <v>15.50145095616693</v>
      </c>
      <c r="L35" s="108">
        <v>15.347684180763599</v>
      </c>
      <c r="M35" s="109">
        <v>7315</v>
      </c>
      <c r="N35" s="110">
        <v>18.48289862224283</v>
      </c>
      <c r="O35" s="111">
        <v>17.94050227884578</v>
      </c>
      <c r="P35" s="1"/>
      <c r="X35" s="15"/>
      <c r="AX35" s="68">
        <f t="shared" si="0"/>
        <v>4.254157011667546</v>
      </c>
      <c r="AY35" s="36">
        <f t="shared" si="1"/>
        <v>0.5423963433970478</v>
      </c>
      <c r="AZ35" s="34">
        <f t="shared" si="2"/>
        <v>0.15376677540333183</v>
      </c>
      <c r="BQ35" s="106" t="s">
        <v>161</v>
      </c>
      <c r="BR35" s="89">
        <v>12.297134995386692</v>
      </c>
      <c r="BU35" s="106" t="s">
        <v>169</v>
      </c>
      <c r="BV35" s="34">
        <v>0.5357917345012968</v>
      </c>
      <c r="BX35" s="106" t="s">
        <v>138</v>
      </c>
      <c r="BY35" s="110">
        <v>21.746868412258927</v>
      </c>
      <c r="BZ35" s="111">
        <v>37.0910292949391</v>
      </c>
    </row>
    <row r="36" spans="1:78" ht="14.25" customHeight="1" thickBot="1">
      <c r="A36" s="162" t="s">
        <v>65</v>
      </c>
      <c r="B36" s="162"/>
      <c r="C36" s="162"/>
      <c r="D36" s="162"/>
      <c r="E36" s="162"/>
      <c r="F36" s="162"/>
      <c r="G36" s="162"/>
      <c r="H36" s="8"/>
      <c r="I36" s="23">
        <v>29</v>
      </c>
      <c r="J36" s="106" t="s">
        <v>88</v>
      </c>
      <c r="K36" s="107">
        <v>13.367095143172621</v>
      </c>
      <c r="L36" s="108">
        <v>12.359722164581493</v>
      </c>
      <c r="M36" s="109">
        <v>7260</v>
      </c>
      <c r="N36" s="110">
        <v>92.08557785084777</v>
      </c>
      <c r="O36" s="111">
        <v>123.7138500675072</v>
      </c>
      <c r="P36" s="8"/>
      <c r="X36" s="15"/>
      <c r="AX36" s="68">
        <f t="shared" si="0"/>
        <v>3.696203829712838</v>
      </c>
      <c r="AY36" s="36">
        <f t="shared" si="1"/>
        <v>31.628272216659425</v>
      </c>
      <c r="AZ36" s="34">
        <f t="shared" si="2"/>
        <v>1.0073729785911283</v>
      </c>
      <c r="BQ36" s="106" t="s">
        <v>164</v>
      </c>
      <c r="BR36" s="89">
        <v>12.245324205559335</v>
      </c>
      <c r="BU36" s="106" t="s">
        <v>132</v>
      </c>
      <c r="BV36" s="34">
        <v>0.5046154057268026</v>
      </c>
      <c r="BX36" s="106" t="s">
        <v>161</v>
      </c>
      <c r="BY36" s="110">
        <v>24.496018985564262</v>
      </c>
      <c r="BZ36" s="111">
        <v>36.793153980950954</v>
      </c>
    </row>
    <row r="37" spans="1:78" ht="14.25" customHeight="1" thickBot="1">
      <c r="A37" s="143" t="s">
        <v>66</v>
      </c>
      <c r="B37" s="143"/>
      <c r="C37" s="143"/>
      <c r="D37" s="143"/>
      <c r="E37" s="143"/>
      <c r="F37" s="143"/>
      <c r="G37" s="143"/>
      <c r="H37" s="8"/>
      <c r="I37" s="23">
        <v>30</v>
      </c>
      <c r="J37" s="106" t="s">
        <v>151</v>
      </c>
      <c r="K37" s="107">
        <v>15.598095944928135</v>
      </c>
      <c r="L37" s="108">
        <v>15.508880360510043</v>
      </c>
      <c r="M37" s="109">
        <v>7185</v>
      </c>
      <c r="N37" s="110">
        <v>21.683648666899554</v>
      </c>
      <c r="O37" s="111">
        <v>24.634744755861348</v>
      </c>
      <c r="P37" s="8"/>
      <c r="X37" s="15"/>
      <c r="AX37" s="68">
        <f t="shared" si="0"/>
        <v>4.358131280627968</v>
      </c>
      <c r="AY37" s="36">
        <f t="shared" si="1"/>
        <v>2.951096088961794</v>
      </c>
      <c r="AZ37" s="34">
        <f t="shared" si="2"/>
        <v>0.08921558441809196</v>
      </c>
      <c r="BQ37" s="106" t="s">
        <v>158</v>
      </c>
      <c r="BR37" s="89">
        <v>11.954238650731444</v>
      </c>
      <c r="BU37" s="106" t="s">
        <v>136</v>
      </c>
      <c r="BV37" s="34">
        <v>0.5023411985592006</v>
      </c>
      <c r="BX37" s="106" t="s">
        <v>101</v>
      </c>
      <c r="BY37" s="110">
        <v>31.157004583755782</v>
      </c>
      <c r="BZ37" s="111">
        <v>36.66640650850186</v>
      </c>
    </row>
    <row r="38" spans="2:78" ht="14.25" customHeight="1" thickBot="1">
      <c r="B38" s="81"/>
      <c r="C38" s="81"/>
      <c r="D38" s="81"/>
      <c r="E38" s="81"/>
      <c r="F38" s="81"/>
      <c r="G38" s="81"/>
      <c r="H38" s="8"/>
      <c r="I38" s="23">
        <v>31</v>
      </c>
      <c r="J38" s="106" t="s">
        <v>152</v>
      </c>
      <c r="K38" s="107">
        <v>15.729375364684884</v>
      </c>
      <c r="L38" s="108">
        <v>15.525507001633487</v>
      </c>
      <c r="M38" s="109">
        <v>7075</v>
      </c>
      <c r="N38" s="110">
        <v>15.302079312988802</v>
      </c>
      <c r="O38" s="111">
        <v>23.356452798038458</v>
      </c>
      <c r="P38" s="8"/>
      <c r="X38" s="15"/>
      <c r="AX38" s="68">
        <f t="shared" si="0"/>
        <v>4.463140152857209</v>
      </c>
      <c r="AY38" s="36">
        <f t="shared" si="1"/>
        <v>8.054373485049656</v>
      </c>
      <c r="AZ38" s="34">
        <f t="shared" si="2"/>
        <v>0.20386836305139688</v>
      </c>
      <c r="BQ38" s="106" t="s">
        <v>91</v>
      </c>
      <c r="BR38" s="89">
        <v>11.667827838819008</v>
      </c>
      <c r="BU38" s="106" t="s">
        <v>103</v>
      </c>
      <c r="BV38" s="34">
        <v>0.47774527044261106</v>
      </c>
      <c r="BX38" s="106" t="s">
        <v>102</v>
      </c>
      <c r="BY38" s="110">
        <v>29.81076478118153</v>
      </c>
      <c r="BZ38" s="111">
        <v>36.46698040687002</v>
      </c>
    </row>
    <row r="39" spans="1:78" ht="14.25" customHeight="1" thickBot="1">
      <c r="A39" s="144" t="s">
        <v>67</v>
      </c>
      <c r="B39" s="145"/>
      <c r="C39" s="145"/>
      <c r="D39" s="145"/>
      <c r="E39" s="145"/>
      <c r="F39" s="145"/>
      <c r="G39" s="145"/>
      <c r="H39" s="8"/>
      <c r="I39" s="23">
        <v>32</v>
      </c>
      <c r="J39" s="106" t="s">
        <v>95</v>
      </c>
      <c r="K39" s="107">
        <v>14.474960297993448</v>
      </c>
      <c r="L39" s="108">
        <v>12.766107477520686</v>
      </c>
      <c r="M39" s="109">
        <v>6928</v>
      </c>
      <c r="N39" s="110">
        <v>59.009477019994115</v>
      </c>
      <c r="O39" s="111">
        <v>100.84765469604265</v>
      </c>
      <c r="P39" s="8"/>
      <c r="X39" s="15"/>
      <c r="AX39" s="68">
        <f t="shared" si="0"/>
        <v>4.194353147209685</v>
      </c>
      <c r="AY39" s="36">
        <f t="shared" si="1"/>
        <v>41.83817767604854</v>
      </c>
      <c r="AZ39" s="34">
        <f t="shared" si="2"/>
        <v>1.708852820472762</v>
      </c>
      <c r="BQ39" s="106" t="s">
        <v>86</v>
      </c>
      <c r="BR39" s="89">
        <v>10.708276074977903</v>
      </c>
      <c r="BU39" s="106" t="s">
        <v>82</v>
      </c>
      <c r="BV39" s="34">
        <v>0.47080436121950875</v>
      </c>
      <c r="BX39" s="106" t="s">
        <v>98</v>
      </c>
      <c r="BY39" s="110">
        <v>23.16245685693634</v>
      </c>
      <c r="BZ39" s="111">
        <v>36.04092492450402</v>
      </c>
    </row>
    <row r="40" spans="1:78" ht="14.25" customHeight="1" thickBot="1">
      <c r="A40" s="143" t="s">
        <v>68</v>
      </c>
      <c r="B40" s="143"/>
      <c r="C40" s="143"/>
      <c r="D40" s="143"/>
      <c r="E40" s="143"/>
      <c r="F40" s="143"/>
      <c r="G40" s="143"/>
      <c r="I40" s="23">
        <v>33</v>
      </c>
      <c r="J40" s="106" t="s">
        <v>90</v>
      </c>
      <c r="K40" s="107">
        <v>14.815673117047119</v>
      </c>
      <c r="L40" s="108">
        <v>14.659901579159772</v>
      </c>
      <c r="M40" s="109">
        <v>6820</v>
      </c>
      <c r="N40" s="110">
        <v>25.913569492003855</v>
      </c>
      <c r="O40" s="111">
        <v>29.0618196145434</v>
      </c>
      <c r="P40" s="8"/>
      <c r="X40" s="15"/>
      <c r="AX40" s="68">
        <f aca="true" t="shared" si="7" ref="AX40:AX71">K40/((M40+0.001)/2007.5)</f>
        <v>4.361064431291445</v>
      </c>
      <c r="AY40" s="36">
        <f aca="true" t="shared" si="8" ref="AY40:AY71">ABS(O40-N40)</f>
        <v>3.148250122539544</v>
      </c>
      <c r="AZ40" s="34">
        <f aca="true" t="shared" si="9" ref="AZ40:AZ71">ABS(K40-L40)</f>
        <v>0.15577153788734677</v>
      </c>
      <c r="BQ40" s="106" t="s">
        <v>169</v>
      </c>
      <c r="BR40" s="89">
        <v>10.584511857308481</v>
      </c>
      <c r="BU40" s="106" t="s">
        <v>164</v>
      </c>
      <c r="BV40" s="34">
        <v>0.4486307063303183</v>
      </c>
      <c r="BX40" s="106" t="s">
        <v>158</v>
      </c>
      <c r="BY40" s="110">
        <v>24.025546153660525</v>
      </c>
      <c r="BZ40" s="111">
        <v>35.97978480439197</v>
      </c>
    </row>
    <row r="41" spans="1:78" ht="14.25" customHeight="1" thickBot="1">
      <c r="A41" s="143" t="s">
        <v>69</v>
      </c>
      <c r="B41" s="143"/>
      <c r="C41" s="143"/>
      <c r="D41" s="143"/>
      <c r="E41" s="143"/>
      <c r="F41" s="143"/>
      <c r="G41" s="143"/>
      <c r="I41" s="23">
        <v>34</v>
      </c>
      <c r="J41" s="106" t="s">
        <v>153</v>
      </c>
      <c r="K41" s="107">
        <v>15.359763624465476</v>
      </c>
      <c r="L41" s="108">
        <v>15.142870796522958</v>
      </c>
      <c r="M41" s="109">
        <v>6665</v>
      </c>
      <c r="N41" s="110">
        <v>15.714729194452241</v>
      </c>
      <c r="O41" s="111">
        <v>16.116131539224053</v>
      </c>
      <c r="P41" s="8"/>
      <c r="X41" s="15"/>
      <c r="AX41" s="68">
        <f t="shared" si="7"/>
        <v>4.626364718642119</v>
      </c>
      <c r="AY41" s="36">
        <f t="shared" si="8"/>
        <v>0.401402344771812</v>
      </c>
      <c r="AZ41" s="34">
        <f t="shared" si="9"/>
        <v>0.21689282794251774</v>
      </c>
      <c r="BQ41" s="106" t="s">
        <v>155</v>
      </c>
      <c r="BR41" s="89">
        <v>9.898517189274294</v>
      </c>
      <c r="BU41" s="106" t="s">
        <v>86</v>
      </c>
      <c r="BV41" s="34">
        <v>0.4408042216336092</v>
      </c>
      <c r="BX41" s="106" t="s">
        <v>83</v>
      </c>
      <c r="BY41" s="110">
        <v>26.99874655920578</v>
      </c>
      <c r="BZ41" s="111">
        <v>34.71887540670461</v>
      </c>
    </row>
    <row r="42" spans="1:78" ht="14.25" customHeight="1" thickBot="1">
      <c r="A42" s="143" t="s">
        <v>70</v>
      </c>
      <c r="B42" s="143"/>
      <c r="C42" s="143"/>
      <c r="D42" s="143"/>
      <c r="E42" s="143"/>
      <c r="F42" s="143"/>
      <c r="G42" s="143"/>
      <c r="I42" s="23">
        <v>35</v>
      </c>
      <c r="J42" s="106" t="s">
        <v>154</v>
      </c>
      <c r="K42" s="107">
        <v>15.225062032485534</v>
      </c>
      <c r="L42" s="108">
        <v>15.241652164836415</v>
      </c>
      <c r="M42" s="109">
        <v>6623</v>
      </c>
      <c r="N42" s="110">
        <v>12.408934815584374</v>
      </c>
      <c r="O42" s="111">
        <v>13.248039624052005</v>
      </c>
      <c r="P42" s="8"/>
      <c r="X42" s="15"/>
      <c r="AX42" s="68">
        <f t="shared" si="7"/>
        <v>4.614873533948539</v>
      </c>
      <c r="AY42" s="36">
        <f t="shared" si="8"/>
        <v>0.8391048084676314</v>
      </c>
      <c r="AZ42" s="34">
        <f t="shared" si="9"/>
        <v>0.016590132350881248</v>
      </c>
      <c r="BQ42" s="106" t="s">
        <v>132</v>
      </c>
      <c r="BR42" s="89">
        <v>9.768041847404877</v>
      </c>
      <c r="BU42" s="106" t="s">
        <v>44</v>
      </c>
      <c r="BV42" s="34">
        <v>0.4360809238258856</v>
      </c>
      <c r="BX42" s="106" t="s">
        <v>104</v>
      </c>
      <c r="BY42" s="110">
        <v>15.22686034735179</v>
      </c>
      <c r="BZ42" s="111">
        <v>33.02726335926039</v>
      </c>
    </row>
    <row r="43" spans="1:78" ht="14.25" customHeight="1" thickBot="1">
      <c r="A43" s="143" t="s">
        <v>129</v>
      </c>
      <c r="B43" s="143"/>
      <c r="C43" s="143"/>
      <c r="D43" s="143"/>
      <c r="E43" s="143"/>
      <c r="F43" s="143"/>
      <c r="G43" s="143"/>
      <c r="I43" s="23">
        <v>36</v>
      </c>
      <c r="J43" s="106" t="s">
        <v>87</v>
      </c>
      <c r="K43" s="107">
        <v>13.413940625294034</v>
      </c>
      <c r="L43" s="108">
        <v>12.673240331185925</v>
      </c>
      <c r="M43" s="109">
        <v>6325</v>
      </c>
      <c r="N43" s="110">
        <v>62.933119918754564</v>
      </c>
      <c r="O43" s="111">
        <v>82.04992660545514</v>
      </c>
      <c r="P43" s="8"/>
      <c r="X43" s="15"/>
      <c r="AX43" s="68">
        <f t="shared" si="7"/>
        <v>4.257467438388986</v>
      </c>
      <c r="AY43" s="36">
        <f t="shared" si="8"/>
        <v>19.116806686700578</v>
      </c>
      <c r="AZ43" s="34">
        <f t="shared" si="9"/>
        <v>0.7407002941081089</v>
      </c>
      <c r="BQ43" s="106" t="s">
        <v>108</v>
      </c>
      <c r="BR43" s="89">
        <v>8.079176756799821</v>
      </c>
      <c r="BU43" s="106" t="s">
        <v>91</v>
      </c>
      <c r="BV43" s="34">
        <v>0.41693722106974995</v>
      </c>
      <c r="BX43" s="106" t="s">
        <v>164</v>
      </c>
      <c r="BY43" s="110">
        <v>19.940912330599538</v>
      </c>
      <c r="BZ43" s="111">
        <v>32.18623653615887</v>
      </c>
    </row>
    <row r="44" spans="3:78" ht="14.25" customHeight="1" thickBot="1">
      <c r="C44" s="15"/>
      <c r="I44" s="23">
        <v>37</v>
      </c>
      <c r="J44" s="106" t="s">
        <v>77</v>
      </c>
      <c r="K44" s="107">
        <v>13.206661558247164</v>
      </c>
      <c r="L44" s="108">
        <v>10.85370839210762</v>
      </c>
      <c r="M44" s="109">
        <v>6264</v>
      </c>
      <c r="N44" s="110">
        <v>99.49317510918488</v>
      </c>
      <c r="O44" s="111">
        <v>202.34430324840957</v>
      </c>
      <c r="P44" s="8"/>
      <c r="X44" s="15"/>
      <c r="AX44" s="68">
        <f t="shared" si="7"/>
        <v>4.232498219298046</v>
      </c>
      <c r="AY44" s="36">
        <f t="shared" si="8"/>
        <v>102.8511281392247</v>
      </c>
      <c r="AZ44" s="34">
        <f t="shared" si="9"/>
        <v>2.352953166139544</v>
      </c>
      <c r="BQ44" s="106" t="s">
        <v>152</v>
      </c>
      <c r="BR44" s="89">
        <v>8.054373485049656</v>
      </c>
      <c r="BU44" s="106" t="s">
        <v>92</v>
      </c>
      <c r="BV44" s="34">
        <v>0.3901208702025887</v>
      </c>
      <c r="BX44" s="106" t="s">
        <v>43</v>
      </c>
      <c r="BY44" s="110">
        <v>27.61972140595273</v>
      </c>
      <c r="BZ44" s="111">
        <v>31.96261060142169</v>
      </c>
    </row>
    <row r="45" spans="1:78" ht="14.25" customHeight="1" thickBot="1">
      <c r="A45" s="144" t="s">
        <v>175</v>
      </c>
      <c r="B45" s="145"/>
      <c r="C45" s="145"/>
      <c r="D45" s="145"/>
      <c r="E45" s="145"/>
      <c r="F45" s="145"/>
      <c r="G45" s="145"/>
      <c r="I45" s="23">
        <v>38</v>
      </c>
      <c r="J45" s="106" t="s">
        <v>155</v>
      </c>
      <c r="K45" s="107">
        <v>15.09031891425804</v>
      </c>
      <c r="L45" s="108">
        <v>14.83371024795304</v>
      </c>
      <c r="M45" s="109">
        <v>6195</v>
      </c>
      <c r="N45" s="110">
        <v>19.253808877948217</v>
      </c>
      <c r="O45" s="111">
        <v>29.15232606722251</v>
      </c>
      <c r="P45" s="8"/>
      <c r="X45" s="15"/>
      <c r="AX45" s="68">
        <f t="shared" si="7"/>
        <v>4.890042022652299</v>
      </c>
      <c r="AY45" s="36">
        <f t="shared" si="8"/>
        <v>9.898517189274294</v>
      </c>
      <c r="AZ45" s="34">
        <f t="shared" si="9"/>
        <v>0.25660866630500045</v>
      </c>
      <c r="BQ45" s="106" t="s">
        <v>83</v>
      </c>
      <c r="BR45" s="89">
        <v>7.720128847498831</v>
      </c>
      <c r="BU45" s="106" t="s">
        <v>48</v>
      </c>
      <c r="BV45" s="34">
        <v>0.3857316612946935</v>
      </c>
      <c r="BX45" s="106" t="s">
        <v>143</v>
      </c>
      <c r="BY45" s="110">
        <v>28.014264880001544</v>
      </c>
      <c r="BZ45" s="111">
        <v>31.681831335288667</v>
      </c>
    </row>
    <row r="46" spans="1:78" ht="14.25" customHeight="1" thickBot="1">
      <c r="A46" s="146" t="s">
        <v>177</v>
      </c>
      <c r="B46" s="143"/>
      <c r="C46" s="143"/>
      <c r="D46" s="143"/>
      <c r="E46" s="143"/>
      <c r="F46" s="143"/>
      <c r="G46" s="143"/>
      <c r="I46" s="23">
        <v>39</v>
      </c>
      <c r="J46" s="106" t="s">
        <v>93</v>
      </c>
      <c r="K46" s="107">
        <v>14.80754033884613</v>
      </c>
      <c r="L46" s="108">
        <v>12.969418594544114</v>
      </c>
      <c r="M46" s="109">
        <v>6126</v>
      </c>
      <c r="N46" s="110">
        <v>28.62025092291087</v>
      </c>
      <c r="O46" s="111">
        <v>64.82364085480464</v>
      </c>
      <c r="X46" s="15"/>
      <c r="AX46" s="68">
        <f t="shared" si="7"/>
        <v>4.852453865128916</v>
      </c>
      <c r="AY46" s="36">
        <f t="shared" si="8"/>
        <v>36.20338993189377</v>
      </c>
      <c r="AZ46" s="34">
        <f t="shared" si="9"/>
        <v>1.8381217443020148</v>
      </c>
      <c r="BQ46" s="106" t="s">
        <v>46</v>
      </c>
      <c r="BR46" s="89">
        <v>7.639192377764804</v>
      </c>
      <c r="BU46" s="106" t="s">
        <v>171</v>
      </c>
      <c r="BV46" s="34">
        <v>0.37680805283339147</v>
      </c>
      <c r="BX46" s="106" t="s">
        <v>46</v>
      </c>
      <c r="BY46" s="110">
        <v>23.147090987007118</v>
      </c>
      <c r="BZ46" s="111">
        <v>30.786283364771922</v>
      </c>
    </row>
    <row r="47" spans="1:78" ht="14.25" customHeight="1" thickBot="1">
      <c r="A47" s="146" t="s">
        <v>176</v>
      </c>
      <c r="B47" s="143"/>
      <c r="C47" s="143"/>
      <c r="D47" s="143"/>
      <c r="E47" s="143"/>
      <c r="F47" s="143"/>
      <c r="G47" s="143"/>
      <c r="I47" s="23">
        <v>40</v>
      </c>
      <c r="J47" s="106" t="s">
        <v>94</v>
      </c>
      <c r="K47" s="107">
        <v>14.207958955149522</v>
      </c>
      <c r="L47" s="108">
        <v>12.409141956588414</v>
      </c>
      <c r="M47" s="109">
        <v>6034</v>
      </c>
      <c r="N47" s="110">
        <v>51.32219777412181</v>
      </c>
      <c r="O47" s="111">
        <v>87.74960829983102</v>
      </c>
      <c r="X47" s="15"/>
      <c r="AX47" s="68">
        <f t="shared" si="7"/>
        <v>4.726959376119206</v>
      </c>
      <c r="AY47" s="36">
        <f t="shared" si="8"/>
        <v>36.42741052570921</v>
      </c>
      <c r="AZ47" s="34">
        <f t="shared" si="9"/>
        <v>1.798816998561108</v>
      </c>
      <c r="BQ47" s="106" t="s">
        <v>144</v>
      </c>
      <c r="BR47" s="89">
        <v>7.390764966071668</v>
      </c>
      <c r="BU47" s="106" t="s">
        <v>161</v>
      </c>
      <c r="BV47" s="34">
        <v>0.3647566552849639</v>
      </c>
      <c r="BX47" s="106" t="s">
        <v>100</v>
      </c>
      <c r="BY47" s="110">
        <v>24.268998675690415</v>
      </c>
      <c r="BZ47" s="111">
        <v>30.680282302385944</v>
      </c>
    </row>
    <row r="48" spans="1:78" ht="14.25" customHeight="1" thickBot="1">
      <c r="A48" s="136"/>
      <c r="B48" s="136"/>
      <c r="C48" s="136"/>
      <c r="D48" s="136"/>
      <c r="E48" s="136"/>
      <c r="F48" s="136"/>
      <c r="G48" s="136"/>
      <c r="I48" s="23">
        <v>41</v>
      </c>
      <c r="J48" s="106" t="s">
        <v>135</v>
      </c>
      <c r="K48" s="107">
        <v>14.65425699715029</v>
      </c>
      <c r="L48" s="108">
        <v>14.54317641231736</v>
      </c>
      <c r="M48" s="109">
        <v>6000</v>
      </c>
      <c r="N48" s="110">
        <v>21.254271803452156</v>
      </c>
      <c r="O48" s="111">
        <v>24.39437797553373</v>
      </c>
      <c r="X48" s="15"/>
      <c r="AX48" s="68">
        <f t="shared" si="7"/>
        <v>4.903069336451645</v>
      </c>
      <c r="AY48" s="36">
        <f t="shared" si="8"/>
        <v>3.1401061720815733</v>
      </c>
      <c r="AZ48" s="34">
        <f t="shared" si="9"/>
        <v>0.11108058483292993</v>
      </c>
      <c r="BQ48" s="106" t="s">
        <v>99</v>
      </c>
      <c r="BR48" s="89">
        <v>7.045694445670929</v>
      </c>
      <c r="BU48" s="106" t="s">
        <v>170</v>
      </c>
      <c r="BV48" s="34">
        <v>0.35715231603898445</v>
      </c>
      <c r="BX48" s="106" t="s">
        <v>82</v>
      </c>
      <c r="BY48" s="110">
        <v>23.577725701518705</v>
      </c>
      <c r="BZ48" s="111">
        <v>30.50605361971695</v>
      </c>
    </row>
    <row r="49" spans="1:78" ht="14.25" customHeight="1" thickBot="1">
      <c r="A49" s="136"/>
      <c r="B49" s="136"/>
      <c r="C49" s="136"/>
      <c r="D49" s="136"/>
      <c r="E49" s="136"/>
      <c r="F49" s="136"/>
      <c r="G49" s="136"/>
      <c r="I49" s="23">
        <v>42</v>
      </c>
      <c r="J49" s="106" t="s">
        <v>42</v>
      </c>
      <c r="K49" s="107">
        <v>14.482308039368192</v>
      </c>
      <c r="L49" s="108">
        <v>14.152378119985736</v>
      </c>
      <c r="M49" s="109">
        <v>5980</v>
      </c>
      <c r="N49" s="110">
        <v>42.77396883416969</v>
      </c>
      <c r="O49" s="111">
        <v>57.099082356151904</v>
      </c>
      <c r="X49" s="15"/>
      <c r="AX49" s="68">
        <f t="shared" si="7"/>
        <v>4.861743900884238</v>
      </c>
      <c r="AY49" s="36">
        <f t="shared" si="8"/>
        <v>14.32511352198221</v>
      </c>
      <c r="AZ49" s="34">
        <f t="shared" si="9"/>
        <v>0.3299299193824563</v>
      </c>
      <c r="BQ49" s="106" t="s">
        <v>45</v>
      </c>
      <c r="BR49" s="89">
        <v>7.017152221003201</v>
      </c>
      <c r="BU49" s="106" t="s">
        <v>78</v>
      </c>
      <c r="BV49" s="34">
        <v>0.34678556231306423</v>
      </c>
      <c r="BX49" s="106" t="s">
        <v>132</v>
      </c>
      <c r="BY49" s="110">
        <v>19.529856529904027</v>
      </c>
      <c r="BZ49" s="111">
        <v>29.297898377308904</v>
      </c>
    </row>
    <row r="50" spans="9:78" ht="14.25" customHeight="1" thickBot="1">
      <c r="I50" s="23">
        <v>43</v>
      </c>
      <c r="J50" s="106" t="s">
        <v>86</v>
      </c>
      <c r="K50" s="107">
        <v>14.191493058434848</v>
      </c>
      <c r="L50" s="108">
        <v>13.750688836801238</v>
      </c>
      <c r="M50" s="109">
        <v>5980</v>
      </c>
      <c r="N50" s="110">
        <v>34.28779827687665</v>
      </c>
      <c r="O50" s="111">
        <v>44.99607435185455</v>
      </c>
      <c r="X50" s="15"/>
      <c r="AX50" s="68">
        <f t="shared" si="7"/>
        <v>4.764116647272794</v>
      </c>
      <c r="AY50" s="36">
        <f t="shared" si="8"/>
        <v>10.708276074977903</v>
      </c>
      <c r="AZ50" s="34">
        <f t="shared" si="9"/>
        <v>0.4408042216336092</v>
      </c>
      <c r="BQ50" s="106" t="s">
        <v>82</v>
      </c>
      <c r="BR50" s="89">
        <v>6.928327918198246</v>
      </c>
      <c r="BU50" s="106" t="s">
        <v>158</v>
      </c>
      <c r="BV50" s="34">
        <v>0.333133380268686</v>
      </c>
      <c r="BX50" s="106" t="s">
        <v>160</v>
      </c>
      <c r="BY50" s="110">
        <v>27.045196301433826</v>
      </c>
      <c r="BZ50" s="111">
        <v>29.251323136671928</v>
      </c>
    </row>
    <row r="51" spans="9:78" ht="14.25" customHeight="1" thickBot="1">
      <c r="I51" s="23">
        <v>44</v>
      </c>
      <c r="J51" s="106" t="s">
        <v>48</v>
      </c>
      <c r="K51" s="107">
        <v>14.888722727474146</v>
      </c>
      <c r="L51" s="108">
        <v>14.502991066179453</v>
      </c>
      <c r="M51" s="109">
        <v>5970</v>
      </c>
      <c r="N51" s="110">
        <v>14.874380065531014</v>
      </c>
      <c r="O51" s="111">
        <v>18.44468257565776</v>
      </c>
      <c r="X51" s="15"/>
      <c r="AX51" s="68">
        <f t="shared" si="7"/>
        <v>5.0065503967929565</v>
      </c>
      <c r="AY51" s="36">
        <f t="shared" si="8"/>
        <v>3.570302510126748</v>
      </c>
      <c r="AZ51" s="34">
        <f t="shared" si="9"/>
        <v>0.3857316612946935</v>
      </c>
      <c r="BQ51" s="106" t="s">
        <v>102</v>
      </c>
      <c r="BR51" s="89">
        <v>6.656215625688493</v>
      </c>
      <c r="BU51" s="106" t="s">
        <v>79</v>
      </c>
      <c r="BV51" s="34">
        <v>0.3302735666898986</v>
      </c>
      <c r="BX51" s="106" t="s">
        <v>155</v>
      </c>
      <c r="BY51" s="110">
        <v>19.253808877948217</v>
      </c>
      <c r="BZ51" s="111">
        <v>29.15232606722251</v>
      </c>
    </row>
    <row r="52" spans="9:78" ht="14.25" customHeight="1" thickBot="1">
      <c r="I52" s="23">
        <v>45</v>
      </c>
      <c r="J52" s="106" t="s">
        <v>127</v>
      </c>
      <c r="K52" s="107">
        <v>15.703072917849905</v>
      </c>
      <c r="L52" s="108">
        <v>15.643344095717666</v>
      </c>
      <c r="M52" s="109">
        <v>5970</v>
      </c>
      <c r="N52" s="110">
        <v>4.4047399802379505</v>
      </c>
      <c r="O52" s="111">
        <v>5.057323820840913</v>
      </c>
      <c r="X52" s="15"/>
      <c r="AX52" s="68">
        <f t="shared" si="7"/>
        <v>5.280387538056306</v>
      </c>
      <c r="AY52" s="36">
        <f t="shared" si="8"/>
        <v>0.6525838406029623</v>
      </c>
      <c r="AZ52" s="34">
        <f t="shared" si="9"/>
        <v>0.0597288221322394</v>
      </c>
      <c r="BQ52" s="106" t="s">
        <v>170</v>
      </c>
      <c r="BR52" s="89">
        <v>6.433528837103662</v>
      </c>
      <c r="BU52" s="106" t="s">
        <v>42</v>
      </c>
      <c r="BV52" s="34">
        <v>0.3299299193824563</v>
      </c>
      <c r="BX52" s="106" t="s">
        <v>90</v>
      </c>
      <c r="BY52" s="110">
        <v>25.913569492003855</v>
      </c>
      <c r="BZ52" s="111">
        <v>29.0618196145434</v>
      </c>
    </row>
    <row r="53" spans="9:78" ht="14.25" customHeight="1" thickBot="1">
      <c r="I53" s="23">
        <v>46</v>
      </c>
      <c r="J53" s="106" t="s">
        <v>106</v>
      </c>
      <c r="K53" s="107">
        <v>15.350681937183214</v>
      </c>
      <c r="L53" s="108">
        <v>15.18176843684264</v>
      </c>
      <c r="M53" s="109">
        <v>5952</v>
      </c>
      <c r="N53" s="110">
        <v>6.974762618597527</v>
      </c>
      <c r="O53" s="111">
        <v>7.4083490835880665</v>
      </c>
      <c r="X53" s="15"/>
      <c r="AX53" s="68">
        <f t="shared" si="7"/>
        <v>5.177501480408908</v>
      </c>
      <c r="AY53" s="36">
        <f t="shared" si="8"/>
        <v>0.43358646499053943</v>
      </c>
      <c r="AZ53" s="34">
        <f t="shared" si="9"/>
        <v>0.16891350034057417</v>
      </c>
      <c r="BQ53" s="106" t="s">
        <v>146</v>
      </c>
      <c r="BR53" s="89">
        <v>6.411860471243871</v>
      </c>
      <c r="BU53" s="106" t="s">
        <v>45</v>
      </c>
      <c r="BV53" s="34">
        <v>0.31853437040980026</v>
      </c>
      <c r="BX53" s="106" t="s">
        <v>91</v>
      </c>
      <c r="BY53" s="110">
        <v>16.85660074240958</v>
      </c>
      <c r="BZ53" s="111">
        <v>28.524428581228587</v>
      </c>
    </row>
    <row r="54" spans="9:78" ht="14.25" customHeight="1" thickBot="1">
      <c r="I54" s="23">
        <v>47</v>
      </c>
      <c r="J54" s="106" t="s">
        <v>156</v>
      </c>
      <c r="K54" s="107">
        <v>12.240919026907134</v>
      </c>
      <c r="L54" s="108">
        <v>10.307319525555094</v>
      </c>
      <c r="M54" s="109">
        <v>5940</v>
      </c>
      <c r="N54" s="110">
        <v>77.62694531486208</v>
      </c>
      <c r="O54" s="111">
        <v>93.16725112414291</v>
      </c>
      <c r="X54" s="15"/>
      <c r="AX54" s="68">
        <f t="shared" si="7"/>
        <v>4.1369765672625425</v>
      </c>
      <c r="AY54" s="36">
        <f t="shared" si="8"/>
        <v>15.540305809280824</v>
      </c>
      <c r="AZ54" s="34">
        <f t="shared" si="9"/>
        <v>1.93359950135204</v>
      </c>
      <c r="BQ54" s="106" t="s">
        <v>100</v>
      </c>
      <c r="BR54" s="89">
        <v>6.411283626695528</v>
      </c>
      <c r="BU54" s="106" t="s">
        <v>46</v>
      </c>
      <c r="BV54" s="34">
        <v>0.3178811127404728</v>
      </c>
      <c r="BX54" s="106" t="s">
        <v>44</v>
      </c>
      <c r="BY54" s="110">
        <v>24.99464580262383</v>
      </c>
      <c r="BZ54" s="111">
        <v>28.150558785896283</v>
      </c>
    </row>
    <row r="55" spans="9:78" ht="14.25" customHeight="1" thickBot="1">
      <c r="I55" s="23">
        <v>48</v>
      </c>
      <c r="J55" s="106" t="s">
        <v>128</v>
      </c>
      <c r="K55" s="107">
        <v>14.76330755599836</v>
      </c>
      <c r="L55" s="108">
        <v>14.511401437071129</v>
      </c>
      <c r="M55" s="109">
        <v>5892</v>
      </c>
      <c r="N55" s="110">
        <v>14.823757164343323</v>
      </c>
      <c r="O55" s="111">
        <v>17.3470959632105</v>
      </c>
      <c r="X55" s="15"/>
      <c r="AX55" s="68">
        <f t="shared" si="7"/>
        <v>5.030097571040247</v>
      </c>
      <c r="AY55" s="36">
        <f t="shared" si="8"/>
        <v>2.523338798867176</v>
      </c>
      <c r="AZ55" s="34">
        <f t="shared" si="9"/>
        <v>0.2519061189272307</v>
      </c>
      <c r="BQ55" s="106" t="s">
        <v>149</v>
      </c>
      <c r="BR55" s="89">
        <v>6.200489562420181</v>
      </c>
      <c r="BU55" s="106" t="s">
        <v>131</v>
      </c>
      <c r="BV55" s="34">
        <v>0.30159566714995023</v>
      </c>
      <c r="BX55" s="106" t="s">
        <v>169</v>
      </c>
      <c r="BY55" s="110">
        <v>15.569678447779992</v>
      </c>
      <c r="BZ55" s="111">
        <v>26.154190305088473</v>
      </c>
    </row>
    <row r="56" spans="9:78" ht="14.25" customHeight="1" thickBot="1">
      <c r="I56" s="23">
        <v>49</v>
      </c>
      <c r="J56" s="106" t="s">
        <v>102</v>
      </c>
      <c r="K56" s="107">
        <v>13.945977653710901</v>
      </c>
      <c r="L56" s="108">
        <v>12.957707580035375</v>
      </c>
      <c r="M56" s="109">
        <v>5890</v>
      </c>
      <c r="N56" s="110">
        <v>29.81076478118153</v>
      </c>
      <c r="O56" s="111">
        <v>36.46698040687002</v>
      </c>
      <c r="P56" s="8"/>
      <c r="X56" s="15"/>
      <c r="AX56" s="68">
        <f t="shared" si="7"/>
        <v>4.753233512154689</v>
      </c>
      <c r="AY56" s="36">
        <f t="shared" si="8"/>
        <v>6.656215625688493</v>
      </c>
      <c r="AZ56" s="34">
        <f t="shared" si="9"/>
        <v>0.9882700736755261</v>
      </c>
      <c r="BQ56" s="106" t="s">
        <v>101</v>
      </c>
      <c r="BR56" s="89">
        <v>5.509401924746076</v>
      </c>
      <c r="BU56" s="106" t="s">
        <v>157</v>
      </c>
      <c r="BV56" s="34">
        <v>0.3002554457933062</v>
      </c>
      <c r="BX56" s="106" t="s">
        <v>80</v>
      </c>
      <c r="BY56" s="110">
        <v>22.18716614151806</v>
      </c>
      <c r="BZ56" s="111">
        <v>26.069754060374688</v>
      </c>
    </row>
    <row r="57" spans="9:78" ht="14.25" customHeight="1" thickBot="1">
      <c r="I57" s="23">
        <v>50</v>
      </c>
      <c r="J57" s="106" t="s">
        <v>105</v>
      </c>
      <c r="K57" s="107">
        <v>16.267740660612798</v>
      </c>
      <c r="L57" s="108">
        <v>16.17192199040511</v>
      </c>
      <c r="M57" s="109">
        <v>5874.5</v>
      </c>
      <c r="N57" s="110">
        <v>1.9885921290652466</v>
      </c>
      <c r="O57" s="111">
        <v>2.1934284310752674</v>
      </c>
      <c r="X57" s="15"/>
      <c r="AX57" s="68">
        <f t="shared" si="7"/>
        <v>5.559193772574077</v>
      </c>
      <c r="AY57" s="36">
        <f t="shared" si="8"/>
        <v>0.2048363020100208</v>
      </c>
      <c r="AZ57" s="34">
        <f t="shared" si="9"/>
        <v>0.09581867020768797</v>
      </c>
      <c r="BQ57" s="106" t="s">
        <v>173</v>
      </c>
      <c r="BR57" s="89">
        <v>5.125191193929901</v>
      </c>
      <c r="BU57" s="106" t="s">
        <v>83</v>
      </c>
      <c r="BV57" s="34">
        <v>0.29654494248449126</v>
      </c>
      <c r="BX57" s="106" t="s">
        <v>151</v>
      </c>
      <c r="BY57" s="110">
        <v>21.683648666899554</v>
      </c>
      <c r="BZ57" s="111">
        <v>24.634744755861348</v>
      </c>
    </row>
    <row r="58" spans="9:78" ht="14.25" customHeight="1" thickBot="1">
      <c r="I58" s="23">
        <v>51</v>
      </c>
      <c r="J58" s="106" t="s">
        <v>136</v>
      </c>
      <c r="K58" s="107">
        <v>15.845185145183086</v>
      </c>
      <c r="L58" s="108">
        <v>15.342843946623885</v>
      </c>
      <c r="M58" s="109">
        <v>5825</v>
      </c>
      <c r="N58" s="110">
        <v>3.6938651562670985</v>
      </c>
      <c r="O58" s="111">
        <v>4.885057662033112</v>
      </c>
      <c r="X58" s="15"/>
      <c r="AX58" s="68">
        <f t="shared" si="7"/>
        <v>5.46080750526138</v>
      </c>
      <c r="AY58" s="36">
        <f t="shared" si="8"/>
        <v>1.191192505766013</v>
      </c>
      <c r="AZ58" s="34">
        <f t="shared" si="9"/>
        <v>0.5023411985592006</v>
      </c>
      <c r="BQ58" s="106" t="s">
        <v>165</v>
      </c>
      <c r="BR58" s="89">
        <v>4.9908645381315235</v>
      </c>
      <c r="BU58" s="97" t="s">
        <v>166</v>
      </c>
      <c r="BV58" s="34">
        <v>0.283392676742535</v>
      </c>
      <c r="BX58" s="106" t="s">
        <v>135</v>
      </c>
      <c r="BY58" s="110">
        <v>21.254271803452156</v>
      </c>
      <c r="BZ58" s="111">
        <v>24.39437797553373</v>
      </c>
    </row>
    <row r="59" spans="9:78" ht="14.25" customHeight="1" thickBot="1">
      <c r="I59" s="23">
        <v>52</v>
      </c>
      <c r="J59" s="106" t="s">
        <v>123</v>
      </c>
      <c r="K59" s="107">
        <v>14.08199223388937</v>
      </c>
      <c r="L59" s="108">
        <v>13.52640202458227</v>
      </c>
      <c r="M59" s="109">
        <v>5729</v>
      </c>
      <c r="N59" s="110">
        <v>40.75331731669639</v>
      </c>
      <c r="O59" s="111">
        <v>74.66493608660043</v>
      </c>
      <c r="X59" s="15"/>
      <c r="AX59" s="68">
        <f t="shared" si="7"/>
        <v>4.934472765763683</v>
      </c>
      <c r="AY59" s="36">
        <f t="shared" si="8"/>
        <v>33.911618769904045</v>
      </c>
      <c r="AZ59" s="34">
        <f t="shared" si="9"/>
        <v>0.5555902093071001</v>
      </c>
      <c r="BQ59" s="106" t="s">
        <v>43</v>
      </c>
      <c r="BR59" s="89">
        <v>4.34288919546896</v>
      </c>
      <c r="BU59" s="106" t="s">
        <v>140</v>
      </c>
      <c r="BV59" s="34">
        <v>0.2708038118070686</v>
      </c>
      <c r="BX59" s="106" t="s">
        <v>157</v>
      </c>
      <c r="BY59" s="110">
        <v>20.292381206792992</v>
      </c>
      <c r="BZ59" s="111">
        <v>23.688443109999614</v>
      </c>
    </row>
    <row r="60" spans="9:78" ht="14.25" customHeight="1" thickBot="1">
      <c r="I60" s="23">
        <v>53</v>
      </c>
      <c r="J60" s="106" t="s">
        <v>137</v>
      </c>
      <c r="K60" s="107">
        <v>14.815130753679034</v>
      </c>
      <c r="L60" s="108">
        <v>14.841394356713414</v>
      </c>
      <c r="M60" s="109">
        <v>5505</v>
      </c>
      <c r="N60" s="110">
        <v>10.539418486536688</v>
      </c>
      <c r="O60" s="111">
        <v>12.660833212852078</v>
      </c>
      <c r="X60" s="15"/>
      <c r="AX60" s="68">
        <f t="shared" si="7"/>
        <v>5.40261027891015</v>
      </c>
      <c r="AY60" s="36">
        <f t="shared" si="8"/>
        <v>2.1214147263153897</v>
      </c>
      <c r="AZ60" s="34">
        <f t="shared" si="9"/>
        <v>0.026263603034379912</v>
      </c>
      <c r="BQ60" s="106" t="s">
        <v>80</v>
      </c>
      <c r="BR60" s="89">
        <v>3.882587918856629</v>
      </c>
      <c r="BU60" s="106" t="s">
        <v>43</v>
      </c>
      <c r="BV60" s="34">
        <v>0.26677723185737534</v>
      </c>
      <c r="BX60" s="106" t="s">
        <v>152</v>
      </c>
      <c r="BY60" s="110">
        <v>15.302079312988802</v>
      </c>
      <c r="BZ60" s="111">
        <v>23.356452798038458</v>
      </c>
    </row>
    <row r="61" spans="9:78" ht="14.25" customHeight="1" thickBot="1">
      <c r="I61" s="23">
        <v>54</v>
      </c>
      <c r="J61" s="106" t="s">
        <v>92</v>
      </c>
      <c r="K61" s="107">
        <v>14.082016658449806</v>
      </c>
      <c r="L61" s="108">
        <v>13.691895788247217</v>
      </c>
      <c r="M61" s="109">
        <v>5418</v>
      </c>
      <c r="N61" s="110">
        <v>32.15168177664378</v>
      </c>
      <c r="O61" s="111">
        <v>45.26874276389149</v>
      </c>
      <c r="X61" s="15"/>
      <c r="AX61" s="68">
        <f t="shared" si="7"/>
        <v>5.217726693265281</v>
      </c>
      <c r="AY61" s="36">
        <f t="shared" si="8"/>
        <v>13.117060987247712</v>
      </c>
      <c r="AZ61" s="34">
        <f t="shared" si="9"/>
        <v>0.3901208702025887</v>
      </c>
      <c r="BQ61" s="106" t="s">
        <v>143</v>
      </c>
      <c r="BR61" s="89">
        <v>3.6675664552871226</v>
      </c>
      <c r="BU61" s="106" t="s">
        <v>52</v>
      </c>
      <c r="BV61" s="34">
        <v>0.2606396709175609</v>
      </c>
      <c r="BX61" s="106" t="s">
        <v>170</v>
      </c>
      <c r="BY61" s="110">
        <v>16.155560707453237</v>
      </c>
      <c r="BZ61" s="111">
        <v>22.5890895445569</v>
      </c>
    </row>
    <row r="62" spans="9:78" ht="14.25" customHeight="1" thickBot="1">
      <c r="I62" s="23">
        <v>55</v>
      </c>
      <c r="J62" s="106" t="s">
        <v>157</v>
      </c>
      <c r="K62" s="107">
        <v>14.261235216668886</v>
      </c>
      <c r="L62" s="108">
        <v>13.96097977087558</v>
      </c>
      <c r="M62" s="109">
        <v>5338</v>
      </c>
      <c r="N62" s="110">
        <v>20.292381206792992</v>
      </c>
      <c r="O62" s="111">
        <v>23.688443109999614</v>
      </c>
      <c r="X62" s="15"/>
      <c r="AX62" s="68">
        <f t="shared" si="7"/>
        <v>5.3633241540162295</v>
      </c>
      <c r="AY62" s="36">
        <f t="shared" si="8"/>
        <v>3.396061903206622</v>
      </c>
      <c r="AZ62" s="34">
        <f t="shared" si="9"/>
        <v>0.3002554457933062</v>
      </c>
      <c r="BQ62" s="106" t="s">
        <v>48</v>
      </c>
      <c r="BR62" s="89">
        <v>3.570302510126748</v>
      </c>
      <c r="BU62" s="106" t="s">
        <v>155</v>
      </c>
      <c r="BV62" s="34">
        <v>0.25660866630500045</v>
      </c>
      <c r="BX62" s="106" t="s">
        <v>108</v>
      </c>
      <c r="BY62" s="110">
        <v>14.436515549747938</v>
      </c>
      <c r="BZ62" s="111">
        <v>22.51569230654776</v>
      </c>
    </row>
    <row r="63" spans="9:78" ht="14.25" customHeight="1" thickBot="1">
      <c r="I63" s="23">
        <v>56</v>
      </c>
      <c r="J63" s="106" t="s">
        <v>158</v>
      </c>
      <c r="K63" s="107">
        <v>14.37638183927682</v>
      </c>
      <c r="L63" s="108">
        <v>14.043248459008135</v>
      </c>
      <c r="M63" s="109">
        <v>5300</v>
      </c>
      <c r="N63" s="110">
        <v>24.025546153660525</v>
      </c>
      <c r="O63" s="111">
        <v>35.97978480439197</v>
      </c>
      <c r="X63" s="15"/>
      <c r="AX63" s="68">
        <f t="shared" si="7"/>
        <v>5.445392659802936</v>
      </c>
      <c r="AY63" s="36">
        <f t="shared" si="8"/>
        <v>11.954238650731444</v>
      </c>
      <c r="AZ63" s="34">
        <f t="shared" si="9"/>
        <v>0.333133380268686</v>
      </c>
      <c r="BQ63" s="106" t="s">
        <v>157</v>
      </c>
      <c r="BR63" s="89">
        <v>3.396061903206622</v>
      </c>
      <c r="BU63" s="106" t="s">
        <v>167</v>
      </c>
      <c r="BV63" s="34">
        <v>0.253717399979406</v>
      </c>
      <c r="BX63" s="106" t="s">
        <v>131</v>
      </c>
      <c r="BY63" s="110">
        <v>18.94356784599441</v>
      </c>
      <c r="BZ63" s="111">
        <v>22.08576285463221</v>
      </c>
    </row>
    <row r="64" spans="9:78" ht="14.25" customHeight="1" thickBot="1">
      <c r="I64" s="23">
        <v>57</v>
      </c>
      <c r="J64" s="106" t="s">
        <v>84</v>
      </c>
      <c r="K64" s="107">
        <v>12.686688366592849</v>
      </c>
      <c r="L64" s="108">
        <v>11.739924390251764</v>
      </c>
      <c r="M64" s="109">
        <v>5290</v>
      </c>
      <c r="N64" s="110">
        <v>71.88311754363173</v>
      </c>
      <c r="O64" s="111">
        <v>96.66791115752147</v>
      </c>
      <c r="X64" s="15"/>
      <c r="AX64" s="68">
        <f t="shared" si="7"/>
        <v>4.814465421827924</v>
      </c>
      <c r="AY64" s="36">
        <f t="shared" si="8"/>
        <v>24.784793613889747</v>
      </c>
      <c r="AZ64" s="34">
        <f t="shared" si="9"/>
        <v>0.9467639763410851</v>
      </c>
      <c r="BQ64" s="106" t="s">
        <v>44</v>
      </c>
      <c r="BR64" s="89">
        <v>3.1559129832724544</v>
      </c>
      <c r="BU64" s="106" t="s">
        <v>128</v>
      </c>
      <c r="BV64" s="34">
        <v>0.2519061189272307</v>
      </c>
      <c r="BX64" s="106" t="s">
        <v>52</v>
      </c>
      <c r="BY64" s="110">
        <v>19.499469333794764</v>
      </c>
      <c r="BZ64" s="111">
        <v>21.98204822167464</v>
      </c>
    </row>
    <row r="65" spans="9:78" ht="14.25" customHeight="1" thickBot="1">
      <c r="I65" s="23">
        <v>58</v>
      </c>
      <c r="J65" s="106" t="s">
        <v>49</v>
      </c>
      <c r="K65" s="107">
        <v>14.992768333946973</v>
      </c>
      <c r="L65" s="108">
        <v>14.78187767777191</v>
      </c>
      <c r="M65" s="109">
        <v>5282</v>
      </c>
      <c r="N65" s="110">
        <v>5.820716582054793</v>
      </c>
      <c r="O65" s="111">
        <v>7.710165130269569</v>
      </c>
      <c r="X65" s="15"/>
      <c r="AX65" s="68">
        <f t="shared" si="7"/>
        <v>5.698215965956566</v>
      </c>
      <c r="AY65" s="36">
        <f t="shared" si="8"/>
        <v>1.8894485482147765</v>
      </c>
      <c r="AZ65" s="34">
        <f t="shared" si="9"/>
        <v>0.21089065617506364</v>
      </c>
      <c r="BQ65" s="106" t="s">
        <v>90</v>
      </c>
      <c r="BR65" s="89">
        <v>3.148250122539544</v>
      </c>
      <c r="BU65" s="106" t="s">
        <v>80</v>
      </c>
      <c r="BV65" s="34">
        <v>0.2507529980518548</v>
      </c>
      <c r="BX65" s="106" t="s">
        <v>167</v>
      </c>
      <c r="BY65" s="110">
        <v>18.803865557984192</v>
      </c>
      <c r="BZ65" s="111">
        <v>21.901865266833585</v>
      </c>
    </row>
    <row r="66" spans="9:78" ht="14.25" customHeight="1" thickBot="1">
      <c r="I66" s="23">
        <v>59</v>
      </c>
      <c r="J66" s="106" t="s">
        <v>100</v>
      </c>
      <c r="K66" s="107">
        <v>14.220315996833218</v>
      </c>
      <c r="L66" s="108">
        <v>14.000794767839567</v>
      </c>
      <c r="M66" s="109">
        <v>5259</v>
      </c>
      <c r="N66" s="110">
        <v>24.268998675690415</v>
      </c>
      <c r="O66" s="111">
        <v>30.680282302385944</v>
      </c>
      <c r="X66" s="15"/>
      <c r="AX66" s="68">
        <f t="shared" si="7"/>
        <v>5.428271332072894</v>
      </c>
      <c r="AY66" s="36">
        <f t="shared" si="8"/>
        <v>6.411283626695528</v>
      </c>
      <c r="AZ66" s="34">
        <f t="shared" si="9"/>
        <v>0.219521228993651</v>
      </c>
      <c r="BQ66" s="106" t="s">
        <v>131</v>
      </c>
      <c r="BR66" s="89">
        <v>3.1421950086378025</v>
      </c>
      <c r="BU66" s="106" t="s">
        <v>50</v>
      </c>
      <c r="BV66" s="34">
        <v>0.2462271671411287</v>
      </c>
      <c r="BX66" s="106" t="s">
        <v>126</v>
      </c>
      <c r="BY66" s="110">
        <v>19.77590123003057</v>
      </c>
      <c r="BZ66" s="111">
        <v>21.170575956229204</v>
      </c>
    </row>
    <row r="67" spans="9:78" ht="14.25" customHeight="1" thickBot="1">
      <c r="I67" s="23">
        <v>60</v>
      </c>
      <c r="J67" s="106" t="s">
        <v>85</v>
      </c>
      <c r="K67" s="107">
        <v>13.630692153153111</v>
      </c>
      <c r="L67" s="108">
        <v>12.773983343283765</v>
      </c>
      <c r="M67" s="109">
        <v>5190</v>
      </c>
      <c r="N67" s="110">
        <v>20.300468258008276</v>
      </c>
      <c r="O67" s="111">
        <v>42.037855675643584</v>
      </c>
      <c r="X67" s="15"/>
      <c r="AX67" s="68">
        <f t="shared" si="7"/>
        <v>5.2723717196692</v>
      </c>
      <c r="AY67" s="36">
        <f t="shared" si="8"/>
        <v>21.737387417635308</v>
      </c>
      <c r="AZ67" s="34">
        <f t="shared" si="9"/>
        <v>0.856708809869346</v>
      </c>
      <c r="BQ67" s="106" t="s">
        <v>135</v>
      </c>
      <c r="BR67" s="89">
        <v>3.1401061720815733</v>
      </c>
      <c r="BU67" s="106" t="s">
        <v>139</v>
      </c>
      <c r="BV67" s="34">
        <v>0.24375583278020585</v>
      </c>
      <c r="BX67" s="106" t="s">
        <v>163</v>
      </c>
      <c r="BY67" s="110">
        <v>20.49639281488466</v>
      </c>
      <c r="BZ67" s="111">
        <v>20.861946409458902</v>
      </c>
    </row>
    <row r="68" spans="9:78" ht="14.25" customHeight="1" thickBot="1">
      <c r="I68" s="23">
        <v>61</v>
      </c>
      <c r="J68" s="106" t="s">
        <v>138</v>
      </c>
      <c r="K68" s="107">
        <v>14.704396420683212</v>
      </c>
      <c r="L68" s="108">
        <v>13.819178825611333</v>
      </c>
      <c r="M68" s="109">
        <v>5114</v>
      </c>
      <c r="N68" s="110">
        <v>21.746868412258927</v>
      </c>
      <c r="O68" s="111">
        <v>37.0910292949391</v>
      </c>
      <c r="X68" s="15"/>
      <c r="AX68" s="68">
        <f t="shared" si="7"/>
        <v>5.772207673506819</v>
      </c>
      <c r="AY68" s="36">
        <f t="shared" si="8"/>
        <v>15.344160882680171</v>
      </c>
      <c r="AZ68" s="34">
        <f t="shared" si="9"/>
        <v>0.8852175950718788</v>
      </c>
      <c r="BQ68" s="106" t="s">
        <v>167</v>
      </c>
      <c r="BR68" s="89">
        <v>3.097999708849393</v>
      </c>
      <c r="BU68" s="106" t="s">
        <v>144</v>
      </c>
      <c r="BV68" s="34">
        <v>0.23472774737919977</v>
      </c>
      <c r="BX68" s="106" t="s">
        <v>171</v>
      </c>
      <c r="BY68" s="110">
        <v>18.029546191730176</v>
      </c>
      <c r="BZ68" s="111">
        <v>19.573727318407887</v>
      </c>
    </row>
    <row r="69" spans="9:78" ht="14.25" customHeight="1" thickBot="1">
      <c r="I69" s="23">
        <v>62</v>
      </c>
      <c r="J69" s="106" t="s">
        <v>50</v>
      </c>
      <c r="K69" s="107">
        <v>13.910698948328095</v>
      </c>
      <c r="L69" s="108">
        <v>13.664471781186966</v>
      </c>
      <c r="M69" s="109">
        <v>4983</v>
      </c>
      <c r="N69" s="110">
        <v>3.7188706485558343</v>
      </c>
      <c r="O69" s="111">
        <v>5.123655516441316</v>
      </c>
      <c r="X69" s="15"/>
      <c r="AX69" s="68">
        <f t="shared" si="7"/>
        <v>5.604198782775409</v>
      </c>
      <c r="AY69" s="36">
        <f t="shared" si="8"/>
        <v>1.4047848678854815</v>
      </c>
      <c r="AZ69" s="34">
        <f t="shared" si="9"/>
        <v>0.2462271671411287</v>
      </c>
      <c r="BQ69" s="106" t="s">
        <v>139</v>
      </c>
      <c r="BR69" s="89">
        <v>2.9735659987149816</v>
      </c>
      <c r="BU69" s="106" t="s">
        <v>100</v>
      </c>
      <c r="BV69" s="34">
        <v>0.219521228993651</v>
      </c>
      <c r="BX69" s="106" t="s">
        <v>40</v>
      </c>
      <c r="BY69" s="110">
        <v>18.252298000343565</v>
      </c>
      <c r="BZ69" s="111">
        <v>19.314610539593815</v>
      </c>
    </row>
    <row r="70" spans="9:78" ht="14.25" customHeight="1" thickBot="1">
      <c r="I70" s="23">
        <v>63</v>
      </c>
      <c r="J70" s="106" t="s">
        <v>78</v>
      </c>
      <c r="K70" s="107">
        <v>13.926922811847637</v>
      </c>
      <c r="L70" s="108">
        <v>13.580137249534573</v>
      </c>
      <c r="M70" s="109">
        <v>4980</v>
      </c>
      <c r="N70" s="110">
        <v>25.64725608714562</v>
      </c>
      <c r="O70" s="111">
        <v>45.17669654041266</v>
      </c>
      <c r="X70" s="15"/>
      <c r="AX70" s="68">
        <f t="shared" si="7"/>
        <v>5.614114845515921</v>
      </c>
      <c r="AY70" s="36">
        <f t="shared" si="8"/>
        <v>19.529440453267036</v>
      </c>
      <c r="AZ70" s="34">
        <f t="shared" si="9"/>
        <v>0.34678556231306423</v>
      </c>
      <c r="BQ70" s="106" t="s">
        <v>151</v>
      </c>
      <c r="BR70" s="89">
        <v>2.951096088961794</v>
      </c>
      <c r="BU70" s="106" t="s">
        <v>165</v>
      </c>
      <c r="BV70" s="34">
        <v>0.21718568168257946</v>
      </c>
      <c r="BX70" s="106" t="s">
        <v>148</v>
      </c>
      <c r="BY70" s="110">
        <v>16.989510730454537</v>
      </c>
      <c r="BZ70" s="111">
        <v>18.68432703753993</v>
      </c>
    </row>
    <row r="71" spans="9:78" ht="14.25" customHeight="1" thickBot="1">
      <c r="I71" s="23">
        <v>64</v>
      </c>
      <c r="J71" s="106" t="s">
        <v>159</v>
      </c>
      <c r="K71" s="107">
        <v>14.420098560047606</v>
      </c>
      <c r="L71" s="108">
        <v>14.310329984041411</v>
      </c>
      <c r="M71" s="109">
        <v>4928</v>
      </c>
      <c r="N71" s="110">
        <v>15.433341566728643</v>
      </c>
      <c r="O71" s="111">
        <v>15.413495767265434</v>
      </c>
      <c r="X71" s="15"/>
      <c r="AX71" s="68">
        <f t="shared" si="7"/>
        <v>5.874257708002812</v>
      </c>
      <c r="AY71" s="36">
        <f t="shared" si="8"/>
        <v>0.019845799463208635</v>
      </c>
      <c r="AZ71" s="34">
        <f t="shared" si="9"/>
        <v>0.10976857600619461</v>
      </c>
      <c r="BQ71" s="106" t="s">
        <v>128</v>
      </c>
      <c r="BR71" s="89">
        <v>2.523338798867176</v>
      </c>
      <c r="BU71" s="106" t="s">
        <v>153</v>
      </c>
      <c r="BV71" s="34">
        <v>0.21689282794251774</v>
      </c>
      <c r="BX71" s="106" t="s">
        <v>48</v>
      </c>
      <c r="BY71" s="110">
        <v>14.874380065531014</v>
      </c>
      <c r="BZ71" s="111">
        <v>18.44468257565776</v>
      </c>
    </row>
    <row r="72" spans="9:78" ht="14.25" customHeight="1" thickBot="1">
      <c r="I72" s="23">
        <v>65</v>
      </c>
      <c r="J72" s="106" t="s">
        <v>139</v>
      </c>
      <c r="K72" s="107">
        <v>14.037736842033047</v>
      </c>
      <c r="L72" s="108">
        <v>13.79398100925284</v>
      </c>
      <c r="M72" s="109">
        <v>4585</v>
      </c>
      <c r="N72" s="110">
        <v>11.649377292226355</v>
      </c>
      <c r="O72" s="111">
        <v>14.622943290941336</v>
      </c>
      <c r="X72" s="15"/>
      <c r="AX72" s="68">
        <f aca="true" t="shared" si="10" ref="AX72:AX107">K72/((M72+0.001)/2007.5)</f>
        <v>6.146292380390176</v>
      </c>
      <c r="AY72" s="36">
        <f aca="true" t="shared" si="11" ref="AY72:AY107">ABS(O72-N72)</f>
        <v>2.9735659987149816</v>
      </c>
      <c r="AZ72" s="34">
        <f aca="true" t="shared" si="12" ref="AZ72:AZ107">ABS(K72-L72)</f>
        <v>0.24375583278020585</v>
      </c>
      <c r="BQ72" s="106" t="s">
        <v>52</v>
      </c>
      <c r="BR72" s="89">
        <v>2.4825788878798747</v>
      </c>
      <c r="BU72" s="106" t="s">
        <v>40</v>
      </c>
      <c r="BV72" s="34">
        <v>0.21359196484802823</v>
      </c>
      <c r="BX72" s="106" t="s">
        <v>134</v>
      </c>
      <c r="BY72" s="110">
        <v>18.48289862224283</v>
      </c>
      <c r="BZ72" s="111">
        <v>17.94050227884578</v>
      </c>
    </row>
    <row r="73" spans="9:78" ht="14.25" customHeight="1" thickBot="1">
      <c r="I73" s="23">
        <v>66</v>
      </c>
      <c r="J73" s="106" t="s">
        <v>79</v>
      </c>
      <c r="K73" s="107">
        <v>13.629400280768165</v>
      </c>
      <c r="L73" s="108">
        <v>13.299126714078266</v>
      </c>
      <c r="M73" s="109">
        <v>4545.8</v>
      </c>
      <c r="N73" s="110">
        <v>15.47115151940778</v>
      </c>
      <c r="O73" s="111">
        <v>17.197164701035216</v>
      </c>
      <c r="X73" s="15"/>
      <c r="AX73" s="68">
        <f t="shared" si="10"/>
        <v>6.018965868422768</v>
      </c>
      <c r="AY73" s="36">
        <f t="shared" si="11"/>
        <v>1.7260131816274367</v>
      </c>
      <c r="AZ73" s="34">
        <f t="shared" si="12"/>
        <v>0.3302735666898986</v>
      </c>
      <c r="BQ73" s="106" t="s">
        <v>140</v>
      </c>
      <c r="BR73" s="89">
        <v>2.276132469732392</v>
      </c>
      <c r="BU73" s="106" t="s">
        <v>49</v>
      </c>
      <c r="BV73" s="34">
        <v>0.21089065617506364</v>
      </c>
      <c r="BX73" s="106" t="s">
        <v>124</v>
      </c>
      <c r="BY73" s="110">
        <v>16.933497387091908</v>
      </c>
      <c r="BZ73" s="111">
        <v>17.723210629067665</v>
      </c>
    </row>
    <row r="74" spans="9:78" ht="14.25" customHeight="1" thickBot="1">
      <c r="I74" s="23">
        <v>67</v>
      </c>
      <c r="J74" s="106" t="s">
        <v>83</v>
      </c>
      <c r="K74" s="107">
        <v>13.398741589403407</v>
      </c>
      <c r="L74" s="108">
        <v>13.102196646918916</v>
      </c>
      <c r="M74" s="109">
        <v>4490</v>
      </c>
      <c r="N74" s="110">
        <v>26.99874655920578</v>
      </c>
      <c r="O74" s="111">
        <v>34.71887540670461</v>
      </c>
      <c r="X74" s="15"/>
      <c r="AX74" s="68">
        <f t="shared" si="10"/>
        <v>5.990638697124419</v>
      </c>
      <c r="AY74" s="36">
        <f t="shared" si="11"/>
        <v>7.720128847498831</v>
      </c>
      <c r="AZ74" s="34">
        <f t="shared" si="12"/>
        <v>0.29654494248449126</v>
      </c>
      <c r="BQ74" s="106" t="s">
        <v>160</v>
      </c>
      <c r="BR74" s="89">
        <v>2.206126835238102</v>
      </c>
      <c r="BU74" s="106" t="s">
        <v>152</v>
      </c>
      <c r="BV74" s="34">
        <v>0.20386836305139688</v>
      </c>
      <c r="BX74" s="106" t="s">
        <v>147</v>
      </c>
      <c r="BY74" s="110">
        <v>16.235188826656742</v>
      </c>
      <c r="BZ74" s="111">
        <v>17.494852244148642</v>
      </c>
    </row>
    <row r="75" spans="9:78" ht="14.25" customHeight="1" thickBot="1">
      <c r="I75" s="23">
        <v>68</v>
      </c>
      <c r="J75" s="106" t="s">
        <v>160</v>
      </c>
      <c r="K75" s="107">
        <v>13.569352392269664</v>
      </c>
      <c r="L75" s="108">
        <v>13.398653025573113</v>
      </c>
      <c r="M75" s="109">
        <v>4470</v>
      </c>
      <c r="N75" s="110">
        <v>27.045196301433826</v>
      </c>
      <c r="O75" s="111">
        <v>29.251323136671928</v>
      </c>
      <c r="X75" s="15"/>
      <c r="AX75" s="68">
        <f t="shared" si="10"/>
        <v>6.094064615976898</v>
      </c>
      <c r="AY75" s="36">
        <f t="shared" si="11"/>
        <v>2.206126835238102</v>
      </c>
      <c r="AZ75" s="34">
        <f t="shared" si="12"/>
        <v>0.17069936669655128</v>
      </c>
      <c r="BQ75" s="106" t="s">
        <v>172</v>
      </c>
      <c r="BR75" s="89">
        <v>2.1435939721068564</v>
      </c>
      <c r="BU75" s="106" t="s">
        <v>163</v>
      </c>
      <c r="BV75" s="34">
        <v>0.19772254879562468</v>
      </c>
      <c r="BX75" s="106" t="s">
        <v>128</v>
      </c>
      <c r="BY75" s="110">
        <v>14.823757164343323</v>
      </c>
      <c r="BZ75" s="111">
        <v>17.3470959632105</v>
      </c>
    </row>
    <row r="76" spans="9:78" ht="14.25" customHeight="1" thickBot="1">
      <c r="I76" s="23">
        <v>69</v>
      </c>
      <c r="J76" s="106" t="s">
        <v>43</v>
      </c>
      <c r="K76" s="107">
        <v>13.328009503809833</v>
      </c>
      <c r="L76" s="108">
        <v>13.061232271952457</v>
      </c>
      <c r="M76" s="109">
        <v>4440</v>
      </c>
      <c r="N76" s="110">
        <v>27.61972140595273</v>
      </c>
      <c r="O76" s="111">
        <v>31.96261060142169</v>
      </c>
      <c r="X76" s="15"/>
      <c r="AX76" s="68">
        <f t="shared" si="10"/>
        <v>6.026120056932023</v>
      </c>
      <c r="AY76" s="36">
        <f t="shared" si="11"/>
        <v>4.34288919546896</v>
      </c>
      <c r="AZ76" s="34">
        <f t="shared" si="12"/>
        <v>0.26677723185737534</v>
      </c>
      <c r="BQ76" s="106" t="s">
        <v>137</v>
      </c>
      <c r="BR76" s="89">
        <v>2.1214147263153897</v>
      </c>
      <c r="BU76" s="106" t="s">
        <v>146</v>
      </c>
      <c r="BV76" s="34">
        <v>0.18170224332973106</v>
      </c>
      <c r="BX76" s="106" t="s">
        <v>79</v>
      </c>
      <c r="BY76" s="110">
        <v>15.47115151940778</v>
      </c>
      <c r="BZ76" s="111">
        <v>17.197164701035216</v>
      </c>
    </row>
    <row r="77" spans="9:78" ht="14.25" customHeight="1" thickBot="1">
      <c r="I77" s="23">
        <v>70</v>
      </c>
      <c r="J77" s="106" t="s">
        <v>124</v>
      </c>
      <c r="K77" s="107">
        <v>13.691420010700671</v>
      </c>
      <c r="L77" s="108">
        <v>13.58448612383232</v>
      </c>
      <c r="M77" s="109">
        <v>4435</v>
      </c>
      <c r="N77" s="110">
        <v>16.933497387091908</v>
      </c>
      <c r="O77" s="111">
        <v>17.723210629067665</v>
      </c>
      <c r="X77" s="15"/>
      <c r="AX77" s="68">
        <f t="shared" si="10"/>
        <v>6.197411380850105</v>
      </c>
      <c r="AY77" s="36">
        <f t="shared" si="11"/>
        <v>0.7897132419757575</v>
      </c>
      <c r="AZ77" s="34">
        <f t="shared" si="12"/>
        <v>0.10693388686835092</v>
      </c>
      <c r="BQ77" s="106" t="s">
        <v>49</v>
      </c>
      <c r="BR77" s="89">
        <v>1.8894485482147765</v>
      </c>
      <c r="BU77" s="106" t="s">
        <v>160</v>
      </c>
      <c r="BV77" s="34">
        <v>0.17069936669655128</v>
      </c>
      <c r="BX77" s="106" t="s">
        <v>144</v>
      </c>
      <c r="BY77" s="110">
        <v>9.575827696956004</v>
      </c>
      <c r="BZ77" s="111">
        <v>16.966592663027672</v>
      </c>
    </row>
    <row r="78" spans="9:78" ht="14.25" customHeight="1" thickBot="1">
      <c r="I78" s="23">
        <v>71</v>
      </c>
      <c r="J78" s="106" t="s">
        <v>40</v>
      </c>
      <c r="K78" s="107">
        <v>13.70206256161185</v>
      </c>
      <c r="L78" s="108">
        <v>13.488470596763822</v>
      </c>
      <c r="M78" s="109">
        <v>4425</v>
      </c>
      <c r="N78" s="110">
        <v>18.252298000343565</v>
      </c>
      <c r="O78" s="111">
        <v>19.314610539593815</v>
      </c>
      <c r="X78" s="15"/>
      <c r="AX78" s="68">
        <f t="shared" si="10"/>
        <v>6.216245056766267</v>
      </c>
      <c r="AY78" s="36">
        <f t="shared" si="11"/>
        <v>1.0623125392502502</v>
      </c>
      <c r="AZ78" s="34">
        <f t="shared" si="12"/>
        <v>0.21359196484802823</v>
      </c>
      <c r="BQ78" s="106" t="s">
        <v>79</v>
      </c>
      <c r="BR78" s="89">
        <v>1.7260131816274367</v>
      </c>
      <c r="BU78" s="106" t="s">
        <v>106</v>
      </c>
      <c r="BV78" s="34">
        <v>0.16891350034057417</v>
      </c>
      <c r="BX78" s="106" t="s">
        <v>153</v>
      </c>
      <c r="BY78" s="110">
        <v>15.714729194452241</v>
      </c>
      <c r="BZ78" s="111">
        <v>16.116131539224053</v>
      </c>
    </row>
    <row r="79" spans="9:78" ht="14.25" customHeight="1" thickBot="1">
      <c r="I79" s="23">
        <v>72</v>
      </c>
      <c r="J79" s="106" t="s">
        <v>161</v>
      </c>
      <c r="K79" s="107">
        <v>13.763796462142531</v>
      </c>
      <c r="L79" s="108">
        <v>13.399039806857568</v>
      </c>
      <c r="M79" s="109">
        <v>4405</v>
      </c>
      <c r="N79" s="110">
        <v>24.496018985564262</v>
      </c>
      <c r="O79" s="111">
        <v>36.793153980950954</v>
      </c>
      <c r="X79" s="15"/>
      <c r="AX79" s="68">
        <f t="shared" si="10"/>
        <v>6.2726027525876</v>
      </c>
      <c r="AY79" s="36">
        <f t="shared" si="11"/>
        <v>12.297134995386692</v>
      </c>
      <c r="AZ79" s="34">
        <f t="shared" si="12"/>
        <v>0.3647566552849639</v>
      </c>
      <c r="BQ79" s="106" t="s">
        <v>148</v>
      </c>
      <c r="BR79" s="89">
        <v>1.694816307085393</v>
      </c>
      <c r="BU79" s="106" t="s">
        <v>168</v>
      </c>
      <c r="BV79" s="34">
        <v>0.16696395762962268</v>
      </c>
      <c r="BX79" s="106" t="s">
        <v>149</v>
      </c>
      <c r="BY79" s="110">
        <v>9.309471167926985</v>
      </c>
      <c r="BZ79" s="111">
        <v>15.509960730347165</v>
      </c>
    </row>
    <row r="80" spans="9:78" ht="14.25" customHeight="1" thickBot="1">
      <c r="I80" s="23">
        <v>73</v>
      </c>
      <c r="J80" s="106" t="s">
        <v>162</v>
      </c>
      <c r="K80" s="107">
        <v>14.087585683996437</v>
      </c>
      <c r="L80" s="108">
        <v>14.079477332812255</v>
      </c>
      <c r="M80" s="109">
        <v>4373</v>
      </c>
      <c r="N80" s="110">
        <v>13.633932990659835</v>
      </c>
      <c r="O80" s="111">
        <v>14.624993287338935</v>
      </c>
      <c r="X80" s="15"/>
      <c r="AX80" s="68">
        <f t="shared" si="10"/>
        <v>6.467144247308164</v>
      </c>
      <c r="AY80" s="36">
        <f t="shared" si="11"/>
        <v>0.9910602966791</v>
      </c>
      <c r="AZ80" s="34">
        <f t="shared" si="12"/>
        <v>0.008108351184182183</v>
      </c>
      <c r="BQ80" s="106" t="s">
        <v>171</v>
      </c>
      <c r="BR80" s="89">
        <v>1.5441811266777101</v>
      </c>
      <c r="BU80" s="106" t="s">
        <v>149</v>
      </c>
      <c r="BV80" s="34">
        <v>0.1635542900275837</v>
      </c>
      <c r="BX80" s="106" t="s">
        <v>159</v>
      </c>
      <c r="BY80" s="110">
        <v>15.433341566728643</v>
      </c>
      <c r="BZ80" s="111">
        <v>15.413495767265434</v>
      </c>
    </row>
    <row r="81" spans="9:78" ht="14.25" customHeight="1" thickBot="1">
      <c r="I81" s="23">
        <v>74</v>
      </c>
      <c r="J81" s="106" t="s">
        <v>44</v>
      </c>
      <c r="K81" s="107">
        <v>13.558072493498093</v>
      </c>
      <c r="L81" s="108">
        <v>13.121991569672208</v>
      </c>
      <c r="M81" s="109">
        <v>4320</v>
      </c>
      <c r="N81" s="110">
        <v>24.99464580262383</v>
      </c>
      <c r="O81" s="111">
        <v>28.150558785896283</v>
      </c>
      <c r="X81" s="15"/>
      <c r="AX81" s="68">
        <f t="shared" si="10"/>
        <v>6.300422275526654</v>
      </c>
      <c r="AY81" s="36">
        <f t="shared" si="11"/>
        <v>3.1559129832724544</v>
      </c>
      <c r="AZ81" s="34">
        <f t="shared" si="12"/>
        <v>0.4360809238258856</v>
      </c>
      <c r="BQ81" s="106" t="s">
        <v>50</v>
      </c>
      <c r="BR81" s="89">
        <v>1.4047848678854815</v>
      </c>
      <c r="BU81" s="106" t="s">
        <v>172</v>
      </c>
      <c r="BV81" s="34">
        <v>0.15668242622585815</v>
      </c>
      <c r="BX81" s="106" t="s">
        <v>165</v>
      </c>
      <c r="BY81" s="110">
        <v>10.403160081798275</v>
      </c>
      <c r="BZ81" s="111">
        <v>15.394024619929798</v>
      </c>
    </row>
    <row r="82" spans="9:78" ht="14.25" customHeight="1" thickBot="1">
      <c r="I82" s="23">
        <v>75</v>
      </c>
      <c r="J82" s="106" t="s">
        <v>163</v>
      </c>
      <c r="K82" s="107">
        <v>13.575345697654681</v>
      </c>
      <c r="L82" s="108">
        <v>13.377623148859056</v>
      </c>
      <c r="M82" s="109">
        <v>4128</v>
      </c>
      <c r="N82" s="110">
        <v>20.49639281488466</v>
      </c>
      <c r="O82" s="111">
        <v>20.861946409458902</v>
      </c>
      <c r="X82" s="15"/>
      <c r="AX82" s="68">
        <f t="shared" si="10"/>
        <v>6.601865282503994</v>
      </c>
      <c r="AY82" s="36">
        <f t="shared" si="11"/>
        <v>0.36555359457424075</v>
      </c>
      <c r="AZ82" s="34">
        <f t="shared" si="12"/>
        <v>0.19772254879562468</v>
      </c>
      <c r="BQ82" s="106" t="s">
        <v>126</v>
      </c>
      <c r="BR82" s="89">
        <v>1.3946747261986339</v>
      </c>
      <c r="BU82" s="106" t="s">
        <v>90</v>
      </c>
      <c r="BV82" s="34">
        <v>0.15577153788734677</v>
      </c>
      <c r="BX82" s="106" t="s">
        <v>146</v>
      </c>
      <c r="BY82" s="110">
        <v>8.500222162349505</v>
      </c>
      <c r="BZ82" s="111">
        <v>14.912082633593377</v>
      </c>
    </row>
    <row r="83" spans="9:78" ht="14.25" customHeight="1" thickBot="1">
      <c r="I83" s="23">
        <v>76</v>
      </c>
      <c r="J83" s="106" t="s">
        <v>82</v>
      </c>
      <c r="K83" s="107">
        <v>12.918663801584799</v>
      </c>
      <c r="L83" s="108">
        <v>12.44785944036529</v>
      </c>
      <c r="M83" s="109">
        <v>3900</v>
      </c>
      <c r="N83" s="110">
        <v>23.577725701518705</v>
      </c>
      <c r="O83" s="111">
        <v>30.50605361971695</v>
      </c>
      <c r="X83" s="15"/>
      <c r="AX83" s="68">
        <f t="shared" si="10"/>
        <v>6.649797674842001</v>
      </c>
      <c r="AY83" s="36">
        <f t="shared" si="11"/>
        <v>6.928327918198246</v>
      </c>
      <c r="AZ83" s="34">
        <f t="shared" si="12"/>
        <v>0.47080436121950875</v>
      </c>
      <c r="BQ83" s="106" t="s">
        <v>147</v>
      </c>
      <c r="BR83" s="89">
        <v>1.2596634174919004</v>
      </c>
      <c r="BU83" s="106" t="s">
        <v>134</v>
      </c>
      <c r="BV83" s="34">
        <v>0.15376677540333183</v>
      </c>
      <c r="BX83" s="106" t="s">
        <v>162</v>
      </c>
      <c r="BY83" s="110">
        <v>13.633932990659835</v>
      </c>
      <c r="BZ83" s="111">
        <v>14.624993287338935</v>
      </c>
    </row>
    <row r="84" spans="9:78" ht="14.25" customHeight="1" thickBot="1">
      <c r="I84" s="23">
        <v>77</v>
      </c>
      <c r="J84" s="106" t="s">
        <v>164</v>
      </c>
      <c r="K84" s="107">
        <v>13.148625656282757</v>
      </c>
      <c r="L84" s="108">
        <v>12.699994949952439</v>
      </c>
      <c r="M84" s="109">
        <v>3535</v>
      </c>
      <c r="N84" s="110">
        <v>19.940912330599538</v>
      </c>
      <c r="O84" s="111">
        <v>32.18623653615887</v>
      </c>
      <c r="X84" s="15"/>
      <c r="AX84" s="68">
        <f t="shared" si="10"/>
        <v>7.467003829698388</v>
      </c>
      <c r="AY84" s="36">
        <f t="shared" si="11"/>
        <v>12.245324205559335</v>
      </c>
      <c r="AZ84" s="34">
        <f t="shared" si="12"/>
        <v>0.4486307063303183</v>
      </c>
      <c r="BQ84" s="106" t="s">
        <v>136</v>
      </c>
      <c r="BR84" s="89">
        <v>1.191192505766013</v>
      </c>
      <c r="BU84" s="106" t="s">
        <v>126</v>
      </c>
      <c r="BV84" s="34">
        <v>0.14792112160204773</v>
      </c>
      <c r="BX84" s="106" t="s">
        <v>139</v>
      </c>
      <c r="BY84" s="110">
        <v>11.649377292226355</v>
      </c>
      <c r="BZ84" s="111">
        <v>14.622943290941336</v>
      </c>
    </row>
    <row r="85" spans="9:78" ht="14.25" customHeight="1" thickBot="1">
      <c r="I85" s="23">
        <v>78</v>
      </c>
      <c r="J85" s="106" t="s">
        <v>165</v>
      </c>
      <c r="K85" s="107">
        <v>13.801729993248856</v>
      </c>
      <c r="L85" s="108">
        <v>13.584544311566276</v>
      </c>
      <c r="M85" s="109">
        <v>3425</v>
      </c>
      <c r="N85" s="110">
        <v>10.403160081798275</v>
      </c>
      <c r="O85" s="111">
        <v>15.394024619929798</v>
      </c>
      <c r="X85" s="15"/>
      <c r="AX85" s="68">
        <f t="shared" si="10"/>
        <v>8.0896247800941</v>
      </c>
      <c r="AY85" s="36">
        <f t="shared" si="11"/>
        <v>4.9908645381315235</v>
      </c>
      <c r="AZ85" s="34">
        <f t="shared" si="12"/>
        <v>0.21718568168257946</v>
      </c>
      <c r="BQ85" s="106" t="s">
        <v>40</v>
      </c>
      <c r="BR85" s="89">
        <v>1.0623125392502502</v>
      </c>
      <c r="BU85" s="106" t="s">
        <v>150</v>
      </c>
      <c r="BV85" s="34">
        <v>0.14546739216783067</v>
      </c>
      <c r="BX85" s="106" t="s">
        <v>172</v>
      </c>
      <c r="BY85" s="110">
        <v>12.053476510803955</v>
      </c>
      <c r="BZ85" s="111">
        <v>14.197070482910812</v>
      </c>
    </row>
    <row r="86" spans="9:78" ht="14.25" customHeight="1" thickBot="1">
      <c r="I86" s="23">
        <v>79</v>
      </c>
      <c r="J86" s="106" t="s">
        <v>81</v>
      </c>
      <c r="K86" s="107">
        <v>11.265622056859092</v>
      </c>
      <c r="L86" s="108">
        <v>10.180046576983242</v>
      </c>
      <c r="M86" s="109">
        <v>3274</v>
      </c>
      <c r="N86" s="110">
        <v>59.97253095067945</v>
      </c>
      <c r="O86" s="111">
        <v>89.9945646596281</v>
      </c>
      <c r="X86" s="15"/>
      <c r="AX86" s="68">
        <f t="shared" si="10"/>
        <v>6.907675434168965</v>
      </c>
      <c r="AY86" s="36">
        <f t="shared" si="11"/>
        <v>30.022033708948648</v>
      </c>
      <c r="AZ86" s="34">
        <f t="shared" si="12"/>
        <v>1.0855754798758497</v>
      </c>
      <c r="BQ86" s="106" t="s">
        <v>162</v>
      </c>
      <c r="BR86" s="89">
        <v>0.9910602966791</v>
      </c>
      <c r="BU86" s="106" t="s">
        <v>99</v>
      </c>
      <c r="BV86" s="34">
        <v>0.12071588563007651</v>
      </c>
      <c r="BX86" s="106" t="s">
        <v>99</v>
      </c>
      <c r="BY86" s="110">
        <v>6.742488126779731</v>
      </c>
      <c r="BZ86" s="111">
        <v>13.78818257245066</v>
      </c>
    </row>
    <row r="87" spans="9:78" ht="14.25" customHeight="1" thickBot="1">
      <c r="I87" s="23">
        <v>80</v>
      </c>
      <c r="J87" s="97" t="s">
        <v>166</v>
      </c>
      <c r="K87" s="131">
        <v>14.166791363055907</v>
      </c>
      <c r="L87" s="132">
        <v>13.883398686313372</v>
      </c>
      <c r="M87" s="133">
        <v>3266</v>
      </c>
      <c r="N87" s="134">
        <v>14.122416590309934</v>
      </c>
      <c r="O87" s="135">
        <v>13.631978812137055</v>
      </c>
      <c r="X87" s="15"/>
      <c r="AX87" s="68">
        <f t="shared" si="10"/>
        <v>8.707845974736301</v>
      </c>
      <c r="AY87" s="36">
        <f t="shared" si="11"/>
        <v>0.49043777817287904</v>
      </c>
      <c r="AZ87" s="34">
        <f t="shared" si="12"/>
        <v>0.283392676742535</v>
      </c>
      <c r="BQ87" s="106" t="s">
        <v>154</v>
      </c>
      <c r="BR87" s="89">
        <v>0.8391048084676314</v>
      </c>
      <c r="BU87" s="106" t="s">
        <v>135</v>
      </c>
      <c r="BV87" s="34">
        <v>0.11108058483292993</v>
      </c>
      <c r="BX87" s="97" t="s">
        <v>166</v>
      </c>
      <c r="BY87" s="134">
        <v>14.122416590309934</v>
      </c>
      <c r="BZ87" s="135">
        <v>13.631978812137055</v>
      </c>
    </row>
    <row r="88" spans="9:78" ht="14.25" customHeight="1" thickBot="1">
      <c r="I88" s="23">
        <v>81</v>
      </c>
      <c r="J88" s="106" t="s">
        <v>104</v>
      </c>
      <c r="K88" s="107">
        <v>12.536265063343153</v>
      </c>
      <c r="L88" s="108">
        <v>11.923461455937693</v>
      </c>
      <c r="M88" s="109">
        <v>3045</v>
      </c>
      <c r="N88" s="110">
        <v>15.22686034735179</v>
      </c>
      <c r="O88" s="111">
        <v>33.02726335926039</v>
      </c>
      <c r="X88" s="15"/>
      <c r="AX88" s="68">
        <f t="shared" si="10"/>
        <v>8.26487482751611</v>
      </c>
      <c r="AY88" s="36">
        <f t="shared" si="11"/>
        <v>17.8004030119086</v>
      </c>
      <c r="AZ88" s="34">
        <f t="shared" si="12"/>
        <v>0.6128036074054606</v>
      </c>
      <c r="BQ88" s="106" t="s">
        <v>124</v>
      </c>
      <c r="BR88" s="89">
        <v>0.7897132419757575</v>
      </c>
      <c r="BU88" s="106" t="s">
        <v>159</v>
      </c>
      <c r="BV88" s="34">
        <v>0.10976857600619461</v>
      </c>
      <c r="BX88" s="106" t="s">
        <v>154</v>
      </c>
      <c r="BY88" s="110">
        <v>12.408934815584374</v>
      </c>
      <c r="BZ88" s="111">
        <v>13.248039624052005</v>
      </c>
    </row>
    <row r="89" spans="9:78" ht="14.25" customHeight="1" thickBot="1">
      <c r="I89" s="23">
        <v>82</v>
      </c>
      <c r="J89" s="106" t="s">
        <v>167</v>
      </c>
      <c r="K89" s="107">
        <v>12.568232267914802</v>
      </c>
      <c r="L89" s="108">
        <v>12.314514867935396</v>
      </c>
      <c r="M89" s="109">
        <v>2955</v>
      </c>
      <c r="N89" s="110">
        <v>18.803865557984192</v>
      </c>
      <c r="O89" s="111">
        <v>21.901865266833585</v>
      </c>
      <c r="X89" s="15"/>
      <c r="AX89" s="68">
        <f t="shared" si="10"/>
        <v>8.538313955846025</v>
      </c>
      <c r="AY89" s="36">
        <f t="shared" si="11"/>
        <v>3.097999708849393</v>
      </c>
      <c r="AZ89" s="34">
        <f t="shared" si="12"/>
        <v>0.253717399979406</v>
      </c>
      <c r="BQ89" s="106" t="s">
        <v>127</v>
      </c>
      <c r="BR89" s="89">
        <v>0.6525838406029623</v>
      </c>
      <c r="BU89" s="106" t="s">
        <v>124</v>
      </c>
      <c r="BV89" s="34">
        <v>0.10693388686835092</v>
      </c>
      <c r="BX89" s="106" t="s">
        <v>168</v>
      </c>
      <c r="BY89" s="110">
        <v>12.999775188106549</v>
      </c>
      <c r="BZ89" s="111">
        <v>12.676518102815388</v>
      </c>
    </row>
    <row r="90" spans="9:78" ht="14.25" customHeight="1" thickBot="1">
      <c r="I90" s="23">
        <v>83</v>
      </c>
      <c r="J90" s="106" t="s">
        <v>168</v>
      </c>
      <c r="K90" s="107">
        <v>12.404504282183115</v>
      </c>
      <c r="L90" s="108">
        <v>12.237540324553493</v>
      </c>
      <c r="M90" s="109">
        <v>2939</v>
      </c>
      <c r="N90" s="110">
        <v>12.999775188106549</v>
      </c>
      <c r="O90" s="111">
        <v>12.676518102815388</v>
      </c>
      <c r="X90" s="15"/>
      <c r="AX90" s="68">
        <f t="shared" si="10"/>
        <v>8.472961508513471</v>
      </c>
      <c r="AY90" s="36">
        <f t="shared" si="11"/>
        <v>0.3232570852911607</v>
      </c>
      <c r="AZ90" s="34">
        <f t="shared" si="12"/>
        <v>0.16696395762962268</v>
      </c>
      <c r="BQ90" s="106" t="s">
        <v>134</v>
      </c>
      <c r="BR90" s="89">
        <v>0.5423963433970478</v>
      </c>
      <c r="BU90" s="106" t="s">
        <v>147</v>
      </c>
      <c r="BV90" s="34">
        <v>0.09750004992117489</v>
      </c>
      <c r="BX90" s="106" t="s">
        <v>137</v>
      </c>
      <c r="BY90" s="110">
        <v>10.539418486536688</v>
      </c>
      <c r="BZ90" s="111">
        <v>12.660833212852078</v>
      </c>
    </row>
    <row r="91" spans="9:78" ht="14.25" customHeight="1" thickBot="1">
      <c r="I91" s="23">
        <v>84</v>
      </c>
      <c r="J91" s="106" t="s">
        <v>169</v>
      </c>
      <c r="K91" s="107">
        <v>12.520554046045923</v>
      </c>
      <c r="L91" s="108">
        <v>11.984762311544626</v>
      </c>
      <c r="M91" s="109">
        <v>2710</v>
      </c>
      <c r="N91" s="110">
        <v>15.569678447779992</v>
      </c>
      <c r="O91" s="111">
        <v>26.154190305088473</v>
      </c>
      <c r="X91" s="15"/>
      <c r="AX91" s="68">
        <f t="shared" si="10"/>
        <v>9.274908845951419</v>
      </c>
      <c r="AY91" s="36">
        <f t="shared" si="11"/>
        <v>10.584511857308481</v>
      </c>
      <c r="AZ91" s="34">
        <f t="shared" si="12"/>
        <v>0.5357917345012968</v>
      </c>
      <c r="BQ91" s="97" t="s">
        <v>166</v>
      </c>
      <c r="BR91" s="89">
        <v>0.49043777817287904</v>
      </c>
      <c r="BU91" s="106" t="s">
        <v>105</v>
      </c>
      <c r="BV91" s="34">
        <v>0.09581867020768797</v>
      </c>
      <c r="BX91" s="106" t="s">
        <v>150</v>
      </c>
      <c r="BY91" s="110">
        <v>10.3730663978643</v>
      </c>
      <c r="BZ91" s="111">
        <v>10.491705414742162</v>
      </c>
    </row>
    <row r="92" spans="9:78" ht="14.25" customHeight="1" thickBot="1">
      <c r="I92" s="23">
        <v>85</v>
      </c>
      <c r="J92" s="106" t="s">
        <v>170</v>
      </c>
      <c r="K92" s="107">
        <v>12.436287731483189</v>
      </c>
      <c r="L92" s="108">
        <v>12.079135415444204</v>
      </c>
      <c r="M92" s="109">
        <v>2645</v>
      </c>
      <c r="N92" s="110">
        <v>16.155560707453237</v>
      </c>
      <c r="O92" s="111">
        <v>22.5890895445569</v>
      </c>
      <c r="X92" s="15"/>
      <c r="AX92" s="68">
        <f t="shared" si="10"/>
        <v>9.438880220065133</v>
      </c>
      <c r="AY92" s="36">
        <f t="shared" si="11"/>
        <v>6.433528837103662</v>
      </c>
      <c r="AZ92" s="34">
        <f t="shared" si="12"/>
        <v>0.35715231603898445</v>
      </c>
      <c r="BQ92" s="106" t="s">
        <v>106</v>
      </c>
      <c r="BR92" s="89">
        <v>0.43358646499053943</v>
      </c>
      <c r="BU92" s="106" t="s">
        <v>151</v>
      </c>
      <c r="BV92" s="34">
        <v>0.08921558441809196</v>
      </c>
      <c r="BX92" s="106" t="s">
        <v>49</v>
      </c>
      <c r="BY92" s="110">
        <v>5.820716582054793</v>
      </c>
      <c r="BZ92" s="111">
        <v>7.710165130269569</v>
      </c>
    </row>
    <row r="93" spans="9:78" ht="14.25" customHeight="1" thickBot="1">
      <c r="I93" s="23">
        <v>86</v>
      </c>
      <c r="J93" s="106" t="s">
        <v>171</v>
      </c>
      <c r="K93" s="107">
        <v>12.205200621654157</v>
      </c>
      <c r="L93" s="108">
        <v>11.828392568820766</v>
      </c>
      <c r="M93" s="109">
        <v>2600</v>
      </c>
      <c r="N93" s="110">
        <v>18.029546191730176</v>
      </c>
      <c r="O93" s="111">
        <v>19.573727318407887</v>
      </c>
      <c r="X93" s="15"/>
      <c r="AX93" s="68">
        <f t="shared" si="10"/>
        <v>9.423819547750451</v>
      </c>
      <c r="AY93" s="36">
        <f t="shared" si="11"/>
        <v>1.5441811266777101</v>
      </c>
      <c r="AZ93" s="34">
        <f t="shared" si="12"/>
        <v>0.37680805283339147</v>
      </c>
      <c r="BQ93" s="106" t="s">
        <v>153</v>
      </c>
      <c r="BR93" s="89">
        <v>0.401402344771812</v>
      </c>
      <c r="BU93" s="106" t="s">
        <v>148</v>
      </c>
      <c r="BV93" s="34">
        <v>0.07557295206195391</v>
      </c>
      <c r="BX93" s="106" t="s">
        <v>106</v>
      </c>
      <c r="BY93" s="110">
        <v>6.974762618597527</v>
      </c>
      <c r="BZ93" s="111">
        <v>7.4083490835880665</v>
      </c>
    </row>
    <row r="94" spans="9:78" ht="14.25" customHeight="1" thickBot="1">
      <c r="I94" s="23">
        <v>87</v>
      </c>
      <c r="J94" s="106" t="s">
        <v>140</v>
      </c>
      <c r="K94" s="107">
        <v>12.82976237355102</v>
      </c>
      <c r="L94" s="108">
        <v>12.558958561743951</v>
      </c>
      <c r="M94" s="109">
        <v>2598</v>
      </c>
      <c r="N94" s="110">
        <v>4.991787627544182</v>
      </c>
      <c r="O94" s="111">
        <v>7.2679200972765745</v>
      </c>
      <c r="X94" s="15"/>
      <c r="AX94" s="68">
        <f t="shared" si="10"/>
        <v>9.91367900355068</v>
      </c>
      <c r="AY94" s="36">
        <f t="shared" si="11"/>
        <v>2.276132469732392</v>
      </c>
      <c r="AZ94" s="34">
        <f t="shared" si="12"/>
        <v>0.2708038118070686</v>
      </c>
      <c r="BQ94" s="106" t="s">
        <v>163</v>
      </c>
      <c r="BR94" s="89">
        <v>0.36555359457424075</v>
      </c>
      <c r="BU94" s="106" t="s">
        <v>127</v>
      </c>
      <c r="BV94" s="34">
        <v>0.0597288221322394</v>
      </c>
      <c r="BX94" s="106" t="s">
        <v>140</v>
      </c>
      <c r="BY94" s="110">
        <v>4.991787627544182</v>
      </c>
      <c r="BZ94" s="111">
        <v>7.2679200972765745</v>
      </c>
    </row>
    <row r="95" spans="9:78" ht="14.25" customHeight="1" thickBot="1">
      <c r="I95" s="23">
        <v>88</v>
      </c>
      <c r="J95" s="106" t="s">
        <v>98</v>
      </c>
      <c r="K95" s="107">
        <v>11.359594863575483</v>
      </c>
      <c r="L95" s="108">
        <v>10.565782007809023</v>
      </c>
      <c r="M95" s="109">
        <v>2349</v>
      </c>
      <c r="N95" s="110">
        <v>23.16245685693634</v>
      </c>
      <c r="O95" s="111">
        <v>36.04092492450402</v>
      </c>
      <c r="X95" s="15"/>
      <c r="AX95" s="68">
        <f t="shared" si="10"/>
        <v>9.708121319926121</v>
      </c>
      <c r="AY95" s="36">
        <f t="shared" si="11"/>
        <v>12.878468067567677</v>
      </c>
      <c r="AZ95" s="34">
        <f t="shared" si="12"/>
        <v>0.7938128557664594</v>
      </c>
      <c r="BQ95" s="106" t="s">
        <v>168</v>
      </c>
      <c r="BR95" s="89">
        <v>0.3232570852911607</v>
      </c>
      <c r="BU95" s="106" t="s">
        <v>137</v>
      </c>
      <c r="BV95" s="34">
        <v>0.026263603034379912</v>
      </c>
      <c r="BX95" s="106" t="s">
        <v>50</v>
      </c>
      <c r="BY95" s="110">
        <v>3.7188706485558343</v>
      </c>
      <c r="BZ95" s="111">
        <v>5.123655516441316</v>
      </c>
    </row>
    <row r="96" spans="9:78" ht="14.25" customHeight="1" thickBot="1">
      <c r="I96" s="23">
        <v>89</v>
      </c>
      <c r="J96" s="106" t="s">
        <v>172</v>
      </c>
      <c r="K96" s="107">
        <v>11.802011575151926</v>
      </c>
      <c r="L96" s="108">
        <v>11.645329148926068</v>
      </c>
      <c r="M96" s="109">
        <v>2111</v>
      </c>
      <c r="N96" s="110">
        <v>12.053476510803955</v>
      </c>
      <c r="O96" s="111">
        <v>14.197070482910812</v>
      </c>
      <c r="X96" s="15"/>
      <c r="AX96" s="68">
        <f t="shared" si="10"/>
        <v>11.223366657390256</v>
      </c>
      <c r="AY96" s="36">
        <f t="shared" si="11"/>
        <v>2.1435939721068564</v>
      </c>
      <c r="AZ96" s="34">
        <f t="shared" si="12"/>
        <v>0.15668242622585815</v>
      </c>
      <c r="BQ96" s="106" t="s">
        <v>105</v>
      </c>
      <c r="BR96" s="89">
        <v>0.2048363020100208</v>
      </c>
      <c r="BU96" s="106" t="s">
        <v>154</v>
      </c>
      <c r="BV96" s="34">
        <v>0.016590132350881248</v>
      </c>
      <c r="BX96" s="106" t="s">
        <v>127</v>
      </c>
      <c r="BY96" s="110">
        <v>4.4047399802379505</v>
      </c>
      <c r="BZ96" s="111">
        <v>5.057323820840913</v>
      </c>
    </row>
    <row r="97" spans="9:78" ht="14.25" customHeight="1" thickBot="1">
      <c r="I97" s="23">
        <v>90</v>
      </c>
      <c r="J97" s="106" t="s">
        <v>173</v>
      </c>
      <c r="K97" s="107">
        <v>10.662584401520723</v>
      </c>
      <c r="L97" s="108">
        <v>10.022742064779857</v>
      </c>
      <c r="M97" s="109">
        <v>1587</v>
      </c>
      <c r="N97" s="110">
        <v>37.56525102747122</v>
      </c>
      <c r="O97" s="111">
        <v>42.69044222140112</v>
      </c>
      <c r="X97" s="15"/>
      <c r="AX97" s="68">
        <f t="shared" si="10"/>
        <v>13.487791240240462</v>
      </c>
      <c r="AY97" s="36">
        <f t="shared" si="11"/>
        <v>5.125191193929901</v>
      </c>
      <c r="AZ97" s="34">
        <f t="shared" si="12"/>
        <v>0.6398423367408661</v>
      </c>
      <c r="BQ97" s="106" t="s">
        <v>150</v>
      </c>
      <c r="BR97" s="89">
        <v>0.1186390168778626</v>
      </c>
      <c r="BU97" s="106" t="s">
        <v>162</v>
      </c>
      <c r="BV97" s="34">
        <v>0.008108351184182183</v>
      </c>
      <c r="BX97" s="106" t="s">
        <v>136</v>
      </c>
      <c r="BY97" s="110">
        <v>3.6938651562670985</v>
      </c>
      <c r="BZ97" s="111">
        <v>4.885057662033112</v>
      </c>
    </row>
    <row r="98" spans="9:78" ht="14.25" customHeight="1" thickBot="1">
      <c r="I98" s="23">
        <v>91</v>
      </c>
      <c r="J98" s="106" t="s">
        <v>52</v>
      </c>
      <c r="K98" s="107">
        <v>10.041084218843773</v>
      </c>
      <c r="L98" s="108">
        <v>9.780444547926212</v>
      </c>
      <c r="M98" s="109">
        <v>1466</v>
      </c>
      <c r="N98" s="110">
        <v>19.499469333794764</v>
      </c>
      <c r="O98" s="111">
        <v>21.98204822167464</v>
      </c>
      <c r="X98" s="15"/>
      <c r="AX98" s="68">
        <f t="shared" si="10"/>
        <v>13.749974638031539</v>
      </c>
      <c r="AY98" s="36">
        <f t="shared" si="11"/>
        <v>2.4825788878798747</v>
      </c>
      <c r="AZ98" s="34">
        <f t="shared" si="12"/>
        <v>0.2606396709175609</v>
      </c>
      <c r="BQ98" s="106" t="s">
        <v>159</v>
      </c>
      <c r="BR98" s="89">
        <v>0.019845799463208635</v>
      </c>
      <c r="BU98" s="106" t="s">
        <v>143</v>
      </c>
      <c r="BV98" s="34">
        <v>0.00030199303036226866</v>
      </c>
      <c r="BX98" s="106" t="s">
        <v>105</v>
      </c>
      <c r="BY98" s="110">
        <v>1.9885921290652466</v>
      </c>
      <c r="BZ98" s="111">
        <v>2.1934284310752674</v>
      </c>
    </row>
    <row r="99" spans="9:78" ht="14.25" customHeight="1" thickBot="1">
      <c r="I99" s="23">
        <v>92</v>
      </c>
      <c r="J99" s="106"/>
      <c r="K99" s="107"/>
      <c r="L99" s="108"/>
      <c r="M99" s="109"/>
      <c r="N99" s="110"/>
      <c r="O99" s="111"/>
      <c r="X99" s="15"/>
      <c r="AX99" s="68">
        <f t="shared" si="10"/>
        <v>0</v>
      </c>
      <c r="AY99" s="36">
        <f t="shared" si="11"/>
        <v>0</v>
      </c>
      <c r="AZ99" s="34">
        <f t="shared" si="12"/>
        <v>0</v>
      </c>
      <c r="BQ99" s="106"/>
      <c r="BR99" s="89">
        <v>0</v>
      </c>
      <c r="BU99" s="106"/>
      <c r="BV99" s="34">
        <v>0</v>
      </c>
      <c r="BX99" s="106"/>
      <c r="BY99" s="110"/>
      <c r="BZ99" s="111"/>
    </row>
    <row r="100" spans="9:78" ht="14.25" customHeight="1" thickBot="1">
      <c r="I100" s="23">
        <v>93</v>
      </c>
      <c r="J100" s="112"/>
      <c r="K100" s="113"/>
      <c r="L100" s="114"/>
      <c r="M100" s="109"/>
      <c r="N100" s="110"/>
      <c r="O100" s="111"/>
      <c r="X100" s="15"/>
      <c r="AX100" s="68">
        <f t="shared" si="10"/>
        <v>0</v>
      </c>
      <c r="AY100" s="36">
        <f t="shared" si="11"/>
        <v>0</v>
      </c>
      <c r="AZ100" s="34">
        <f t="shared" si="12"/>
        <v>0</v>
      </c>
      <c r="BQ100" s="112"/>
      <c r="BR100" s="89">
        <v>0</v>
      </c>
      <c r="BU100" s="112"/>
      <c r="BV100" s="34">
        <v>0</v>
      </c>
      <c r="BX100" s="112"/>
      <c r="BY100" s="110"/>
      <c r="BZ100" s="111"/>
    </row>
    <row r="101" spans="9:78" ht="14.25" customHeight="1" thickBot="1">
      <c r="I101" s="23">
        <v>94</v>
      </c>
      <c r="J101" s="112"/>
      <c r="K101" s="113"/>
      <c r="L101" s="114"/>
      <c r="M101" s="109"/>
      <c r="N101" s="110"/>
      <c r="O101" s="111"/>
      <c r="X101" s="15"/>
      <c r="AX101" s="68">
        <f t="shared" si="10"/>
        <v>0</v>
      </c>
      <c r="AY101" s="36">
        <f t="shared" si="11"/>
        <v>0</v>
      </c>
      <c r="AZ101" s="34">
        <f t="shared" si="12"/>
        <v>0</v>
      </c>
      <c r="BQ101" s="112"/>
      <c r="BR101" s="89">
        <v>0</v>
      </c>
      <c r="BU101" s="112"/>
      <c r="BV101" s="34">
        <v>0</v>
      </c>
      <c r="BX101" s="112"/>
      <c r="BY101" s="110"/>
      <c r="BZ101" s="111"/>
    </row>
    <row r="102" spans="9:78" ht="14.25" customHeight="1" thickBot="1">
      <c r="I102" s="23">
        <v>95</v>
      </c>
      <c r="J102" s="112"/>
      <c r="K102" s="113"/>
      <c r="L102" s="114"/>
      <c r="M102" s="109"/>
      <c r="N102" s="110"/>
      <c r="O102" s="111"/>
      <c r="X102" s="15"/>
      <c r="AX102" s="68">
        <f t="shared" si="10"/>
        <v>0</v>
      </c>
      <c r="AY102" s="36">
        <f t="shared" si="11"/>
        <v>0</v>
      </c>
      <c r="AZ102" s="34">
        <f t="shared" si="12"/>
        <v>0</v>
      </c>
      <c r="BQ102" s="112"/>
      <c r="BR102" s="89">
        <v>0</v>
      </c>
      <c r="BU102" s="112"/>
      <c r="BV102" s="34">
        <v>0</v>
      </c>
      <c r="BX102" s="112"/>
      <c r="BY102" s="110"/>
      <c r="BZ102" s="111"/>
    </row>
    <row r="103" spans="9:78" ht="14.25" customHeight="1" thickBot="1">
      <c r="I103" s="23">
        <v>96</v>
      </c>
      <c r="J103" s="112"/>
      <c r="K103" s="113"/>
      <c r="L103" s="114"/>
      <c r="M103" s="109"/>
      <c r="N103" s="110"/>
      <c r="O103" s="111"/>
      <c r="X103" s="15"/>
      <c r="AX103" s="68">
        <f t="shared" si="10"/>
        <v>0</v>
      </c>
      <c r="AY103" s="36">
        <f t="shared" si="11"/>
        <v>0</v>
      </c>
      <c r="AZ103" s="34">
        <f t="shared" si="12"/>
        <v>0</v>
      </c>
      <c r="BQ103" s="112"/>
      <c r="BR103" s="89">
        <v>0</v>
      </c>
      <c r="BU103" s="112"/>
      <c r="BV103" s="34">
        <v>0</v>
      </c>
      <c r="BX103" s="112"/>
      <c r="BY103" s="110"/>
      <c r="BZ103" s="111"/>
    </row>
    <row r="104" spans="9:78" ht="14.25" customHeight="1" thickBot="1">
      <c r="I104" s="23">
        <v>97</v>
      </c>
      <c r="J104" s="112"/>
      <c r="K104" s="113"/>
      <c r="L104" s="114"/>
      <c r="M104" s="109"/>
      <c r="N104" s="110"/>
      <c r="O104" s="111"/>
      <c r="X104" s="15"/>
      <c r="AX104" s="68">
        <f t="shared" si="10"/>
        <v>0</v>
      </c>
      <c r="AY104" s="36">
        <f t="shared" si="11"/>
        <v>0</v>
      </c>
      <c r="AZ104" s="34">
        <f t="shared" si="12"/>
        <v>0</v>
      </c>
      <c r="BQ104" s="112"/>
      <c r="BR104" s="89">
        <v>0</v>
      </c>
      <c r="BU104" s="112"/>
      <c r="BV104" s="34">
        <v>0</v>
      </c>
      <c r="BX104" s="112"/>
      <c r="BY104" s="110"/>
      <c r="BZ104" s="111"/>
    </row>
    <row r="105" spans="9:78" ht="14.25" customHeight="1" thickBot="1">
      <c r="I105" s="23">
        <v>98</v>
      </c>
      <c r="J105" s="112"/>
      <c r="K105" s="113"/>
      <c r="L105" s="114"/>
      <c r="M105" s="109"/>
      <c r="N105" s="110"/>
      <c r="O105" s="111"/>
      <c r="X105" s="15"/>
      <c r="AX105" s="68">
        <f t="shared" si="10"/>
        <v>0</v>
      </c>
      <c r="AY105" s="36">
        <f t="shared" si="11"/>
        <v>0</v>
      </c>
      <c r="AZ105" s="34">
        <f t="shared" si="12"/>
        <v>0</v>
      </c>
      <c r="BQ105" s="112"/>
      <c r="BR105" s="89">
        <v>0</v>
      </c>
      <c r="BU105" s="112"/>
      <c r="BV105" s="34">
        <v>0</v>
      </c>
      <c r="BX105" s="112"/>
      <c r="BY105" s="110"/>
      <c r="BZ105" s="111"/>
    </row>
    <row r="106" spans="9:78" ht="14.25" customHeight="1" thickBot="1">
      <c r="I106" s="23">
        <v>99</v>
      </c>
      <c r="J106" s="112"/>
      <c r="K106" s="113"/>
      <c r="L106" s="114"/>
      <c r="M106" s="109"/>
      <c r="N106" s="110"/>
      <c r="O106" s="111"/>
      <c r="X106" s="15"/>
      <c r="AX106" s="68">
        <f t="shared" si="10"/>
        <v>0</v>
      </c>
      <c r="AY106" s="36">
        <f t="shared" si="11"/>
        <v>0</v>
      </c>
      <c r="AZ106" s="34">
        <f t="shared" si="12"/>
        <v>0</v>
      </c>
      <c r="BQ106" s="112"/>
      <c r="BR106" s="89">
        <v>0</v>
      </c>
      <c r="BU106" s="112"/>
      <c r="BV106" s="34">
        <v>0</v>
      </c>
      <c r="BX106" s="112"/>
      <c r="BY106" s="110"/>
      <c r="BZ106" s="111"/>
    </row>
    <row r="107" spans="9:78" ht="14.25" customHeight="1" thickBot="1">
      <c r="I107" s="24">
        <v>100</v>
      </c>
      <c r="J107" s="115"/>
      <c r="K107" s="116"/>
      <c r="L107" s="117"/>
      <c r="M107" s="118"/>
      <c r="N107" s="119"/>
      <c r="O107" s="120"/>
      <c r="X107" s="15"/>
      <c r="AX107" s="68">
        <f t="shared" si="10"/>
        <v>0</v>
      </c>
      <c r="AY107" s="36">
        <f t="shared" si="11"/>
        <v>0</v>
      </c>
      <c r="AZ107" s="34">
        <f t="shared" si="12"/>
        <v>0</v>
      </c>
      <c r="BQ107" s="115"/>
      <c r="BR107" s="90">
        <v>0</v>
      </c>
      <c r="BU107" s="115"/>
      <c r="BV107" s="34">
        <v>0</v>
      </c>
      <c r="BX107" s="115"/>
      <c r="BY107" s="119"/>
      <c r="BZ107" s="120"/>
    </row>
    <row r="108" spans="9:21" ht="14.25" customHeight="1" thickTop="1">
      <c r="I108" s="32"/>
      <c r="J108" s="121"/>
      <c r="K108" s="122"/>
      <c r="L108" s="123"/>
      <c r="M108" s="124"/>
      <c r="N108" s="105"/>
      <c r="O108" s="125"/>
      <c r="U108" s="96"/>
    </row>
    <row r="154" ht="14.25" customHeight="1" thickBot="1"/>
    <row r="155" spans="6:15" ht="24" thickBot="1">
      <c r="F155" s="138" t="s">
        <v>111</v>
      </c>
      <c r="G155" s="169"/>
      <c r="H155" s="169"/>
      <c r="I155" s="169"/>
      <c r="J155" s="169"/>
      <c r="K155" s="169"/>
      <c r="L155" s="169"/>
      <c r="M155" s="169"/>
      <c r="N155" s="170"/>
      <c r="O155" s="171"/>
    </row>
    <row r="247" ht="12.75"/>
    <row r="250" ht="13.5" thickBot="1"/>
    <row r="251" spans="7:15" ht="24" thickBot="1">
      <c r="G251" s="138" t="s">
        <v>110</v>
      </c>
      <c r="H251" s="141"/>
      <c r="I251" s="141"/>
      <c r="J251" s="141"/>
      <c r="K251" s="141"/>
      <c r="L251" s="141"/>
      <c r="M251" s="141"/>
      <c r="N251" s="141"/>
      <c r="O251" s="142"/>
    </row>
  </sheetData>
  <sheetProtection/>
  <protectedRanges>
    <protectedRange sqref="BB10:BE30 BJ10:BM30 B8 B23 A7" name="Range1"/>
  </protectedRanges>
  <mergeCells count="27">
    <mergeCell ref="A41:G41"/>
    <mergeCell ref="A42:G42"/>
    <mergeCell ref="B7:G7"/>
    <mergeCell ref="A39:G39"/>
    <mergeCell ref="A40:G40"/>
    <mergeCell ref="A23:G23"/>
    <mergeCell ref="A15:G15"/>
    <mergeCell ref="BH3:BU3"/>
    <mergeCell ref="E8:G8"/>
    <mergeCell ref="BH1:BU1"/>
    <mergeCell ref="BH2:BU2"/>
    <mergeCell ref="J5:N5"/>
    <mergeCell ref="A3:J3"/>
    <mergeCell ref="G251:O251"/>
    <mergeCell ref="A37:G37"/>
    <mergeCell ref="M1:N1"/>
    <mergeCell ref="B1:F1"/>
    <mergeCell ref="A35:G35"/>
    <mergeCell ref="A36:G36"/>
    <mergeCell ref="G1:J1"/>
    <mergeCell ref="C8:D8"/>
    <mergeCell ref="A13:G13"/>
    <mergeCell ref="F155:O155"/>
    <mergeCell ref="A45:G45"/>
    <mergeCell ref="A46:G46"/>
    <mergeCell ref="A47:G47"/>
    <mergeCell ref="A43:G4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vpz</cp:lastModifiedBy>
  <dcterms:created xsi:type="dcterms:W3CDTF">2011-12-17T16:44:24Z</dcterms:created>
  <dcterms:modified xsi:type="dcterms:W3CDTF">2012-04-14T08:24:21Z</dcterms:modified>
  <cp:category/>
  <cp:version/>
  <cp:contentType/>
  <cp:contentStatus/>
</cp:coreProperties>
</file>